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2013(1)" sheetId="1" r:id="rId1"/>
    <sheet name="2013(2)" sheetId="2" r:id="rId2"/>
  </sheets>
  <definedNames/>
  <calcPr fullCalcOnLoad="1"/>
</workbook>
</file>

<file path=xl/sharedStrings.xml><?xml version="1.0" encoding="utf-8"?>
<sst xmlns="http://schemas.openxmlformats.org/spreadsheetml/2006/main" count="605" uniqueCount="178">
  <si>
    <t>Показатели</t>
  </si>
  <si>
    <t>1. Доходы -  всего</t>
  </si>
  <si>
    <t>в том числе:</t>
  </si>
  <si>
    <t>Плановый период</t>
  </si>
  <si>
    <t>Очередной финансовый год</t>
  </si>
  <si>
    <t>тыс. руб.</t>
  </si>
  <si>
    <t>2. Расходы - всего</t>
  </si>
  <si>
    <t>1.1. Налоговые  доходы</t>
  </si>
  <si>
    <t>1.2. Неналоговые доходы</t>
  </si>
  <si>
    <t>1.3. Безвозмездные поступления от других бюджетов бюджетной системы РФ</t>
  </si>
  <si>
    <t>из них:</t>
  </si>
  <si>
    <t>доходы от предпринимательской деятельности</t>
  </si>
  <si>
    <t>Дотация на поддержку мер по обеспечению сбалансированности</t>
  </si>
  <si>
    <t xml:space="preserve">Субвенции, субсидии </t>
  </si>
  <si>
    <t>Иные межбюджетные трансферты</t>
  </si>
  <si>
    <t>в т.ч:</t>
  </si>
  <si>
    <t>Межбюджетные субсидии на решение вопросов местного значения межмуниципального характера</t>
  </si>
  <si>
    <t xml:space="preserve">1.3.2.Безвозмездные поступления из местных бюджетов </t>
  </si>
  <si>
    <t>3. Профицит (+), дефицит (-)</t>
  </si>
  <si>
    <t>4.Источники финансирования дефицита бюджета, сальдо</t>
  </si>
  <si>
    <t xml:space="preserve">5. Муниципальный долг на конец года </t>
  </si>
  <si>
    <t xml:space="preserve">Показатели  среднесрочного финансового плана                                                               </t>
  </si>
  <si>
    <t>Дотации на выравнивание бюджетной обеспеченности поселений из районного фонда финансовой поддержки поселений</t>
  </si>
  <si>
    <t xml:space="preserve"> бюджет поселения </t>
  </si>
  <si>
    <t>1.3.1.Безвозмездные поступления из   бюджета муниципального района</t>
  </si>
  <si>
    <t xml:space="preserve">в % к доходам бюджета поселения без учета безвозмездных поступлений </t>
  </si>
  <si>
    <t>РзПР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</si>
  <si>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</si>
  <si>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</si>
  <si>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</si>
  <si>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</si>
  <si>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</si>
  <si>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0100</t>
  </si>
  <si>
    <t>0102</t>
  </si>
  <si>
    <t>0020000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</si>
  <si>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</si>
  <si>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</si>
  <si>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</si>
  <si>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/>
  </si>
  <si>
    <t>Центральный аппарат</t>
  </si>
  <si>
    <t>0020400</t>
  </si>
  <si>
    <t>Резервные фонды</t>
  </si>
  <si>
    <t>0700000</t>
  </si>
  <si>
    <t>Резервные фонды местных администраций</t>
  </si>
  <si>
    <t>0700500</t>
  </si>
  <si>
    <t>Другие общегосударственные вопросы</t>
  </si>
  <si>
    <t>Реализация государственой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</si>
  <si>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</si>
  <si>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общегосударственным управлением</t>
  </si>
  <si>
    <t>0920000</t>
  </si>
  <si>
    <t>0920300</t>
  </si>
  <si>
    <t>Национальная оборона</t>
  </si>
  <si>
    <t>0200</t>
  </si>
  <si>
    <t>0203</t>
  </si>
  <si>
    <t>013600</t>
  </si>
  <si>
    <t>Жилищно-коммунальное хозяйство</t>
  </si>
  <si>
    <t>0500</t>
  </si>
  <si>
    <t>Коммунальное хозяйство</t>
  </si>
  <si>
    <t>0502</t>
  </si>
  <si>
    <t>Мероприятия в области коммунального хозяйства</t>
  </si>
  <si>
    <t>Жилищное хозяйство</t>
  </si>
  <si>
    <t>0501</t>
  </si>
  <si>
    <t>Благоустройство</t>
  </si>
  <si>
    <t>0503</t>
  </si>
  <si>
    <t>6000000</t>
  </si>
  <si>
    <t>Уличное освещение</t>
  </si>
  <si>
    <t>6000100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</si>
  <si>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</si>
  <si>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</si>
  <si>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</si>
  <si>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</si>
  <si>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</si>
  <si>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</si>
  <si>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</si>
  <si>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</si>
  <si>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</si>
  <si>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Организационно - воспитательная работа с молодежью</t>
  </si>
  <si>
    <t>4310000</t>
  </si>
  <si>
    <t>Проведение мероприятий с детьми и молодежью</t>
  </si>
  <si>
    <t>4310100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</si>
  <si>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</si>
  <si>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</si>
  <si>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</si>
  <si>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</si>
  <si>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</si>
  <si>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1100</t>
  </si>
  <si>
    <t>1101</t>
  </si>
  <si>
    <t>5210000</t>
  </si>
  <si>
    <t>Межбюджетные трансферты из бюджетов поселений - бюджету муниципального района и из бюджета муниципального района бюджетам поселений в соответствии с заключенными соглашениями</t>
  </si>
  <si>
    <t>5210600</t>
  </si>
  <si>
    <t>2013 год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</si>
  <si>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</si>
  <si>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</si>
  <si>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Поддержка жилищного хозяйства</t>
  </si>
  <si>
    <t>Мериприятия в области комунального хозяйства</t>
  </si>
  <si>
    <t>Поддержка коммунального хозяйтсва</t>
  </si>
  <si>
    <t>0111</t>
  </si>
  <si>
    <t>0113</t>
  </si>
  <si>
    <t>Культура и кинематография</t>
  </si>
  <si>
    <t>Иные   межбюдетные трансферты</t>
  </si>
  <si>
    <t>0800</t>
  </si>
  <si>
    <t>0801</t>
  </si>
  <si>
    <t xml:space="preserve">Приложение №  1  </t>
  </si>
  <si>
    <t>3900300</t>
  </si>
  <si>
    <t>3900200</t>
  </si>
  <si>
    <t>Капитальный ремонт  муниципального жилищного фонда</t>
  </si>
  <si>
    <t>3910000</t>
  </si>
  <si>
    <t>3910500</t>
  </si>
  <si>
    <t>Осуществление певичного воинского учета на территориях, где отсутствуют воинские комиссариаты</t>
  </si>
  <si>
    <t>Расходы на публикацию документов органов местного самоуправления</t>
  </si>
  <si>
    <t>Расходы по похозяйственному учету</t>
  </si>
  <si>
    <t>Расходы по управлению муниципальной собственностью</t>
  </si>
  <si>
    <t>2014 год</t>
  </si>
  <si>
    <t>муниципального образования  Кривошеинское сельское поселение</t>
  </si>
  <si>
    <t>Фонд оплаты труда и страховые взносы</t>
  </si>
  <si>
    <t>224</t>
  </si>
  <si>
    <t>Прочая закупка товаров, работ и услуг для государственных нужд</t>
  </si>
  <si>
    <t>870</t>
  </si>
  <si>
    <t>Резервные средства</t>
  </si>
  <si>
    <t>244</t>
  </si>
  <si>
    <t>5129702</t>
  </si>
  <si>
    <t>Социальная политика</t>
  </si>
  <si>
    <t>Охрана семьи и детства</t>
  </si>
  <si>
    <t>Субвенция на обеспечение государственных полномочий по обеспечению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</si>
  <si>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гражданам на приобретение жилья</t>
  </si>
  <si>
    <t>1000</t>
  </si>
  <si>
    <t>1004</t>
  </si>
  <si>
    <t>5053601</t>
  </si>
  <si>
    <t>322</t>
  </si>
  <si>
    <t>121</t>
  </si>
  <si>
    <t>122</t>
  </si>
  <si>
    <t>Иные выплаты персоналу, за исключением фонда оплаты труда</t>
  </si>
  <si>
    <t>к Постановлению Главы Кривошеинского сельского поселения № от            г.</t>
  </si>
  <si>
    <t>"Об утверждении среднесрочного финансового плана муниципального образования Кривошеинского сельского поселения на 2013 год и плановый период 2013-2015 гг."</t>
  </si>
  <si>
    <t>2015 год</t>
  </si>
  <si>
    <t>0920311</t>
  </si>
  <si>
    <t>0920319</t>
  </si>
  <si>
    <t>0920313</t>
  </si>
  <si>
    <t>Строительство и содержание автомобильных дорог и инженерных сооружений на них в границах городских  округов и поселений в рамках благоустройства</t>
  </si>
  <si>
    <t>0409</t>
  </si>
  <si>
    <t>"Национальная экономика"</t>
  </si>
  <si>
    <t>"Дорожное хозяйство"(Дорожные фонды)</t>
  </si>
  <si>
    <t>852</t>
  </si>
  <si>
    <t>Уплата прочих налогов, сборов и иных платежей</t>
  </si>
  <si>
    <t>242</t>
  </si>
  <si>
    <t>Выполнение других обязательств органами местного самоуправления</t>
  </si>
  <si>
    <t>0013600</t>
  </si>
  <si>
    <t>3150213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</si>
  <si>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</si>
  <si>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Реализация государственой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</si>
  <si>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 собственности</t>
  </si>
  <si>
    <t>Закупка товаров, работ, услуг в сфере информационно-коммуникационных технологий.</t>
  </si>
  <si>
    <t>Расходы по уплате членских взносов на осуществлени е деятельности Ассоциации "Совет муниципальных образований Томской области"</t>
  </si>
  <si>
    <t>0400</t>
  </si>
  <si>
    <t>Капитальный ремонт и ремонт автомобильных дорог общего пользования населенных пунктов</t>
  </si>
  <si>
    <t>3150214</t>
  </si>
  <si>
    <t>Капитальный ремонт государственного жилищного фонда субъктов Российской Федерации и муниципального жилищного фонда</t>
  </si>
  <si>
    <t>Мериприятия в области жилищного хозяйства</t>
  </si>
  <si>
    <t>Долгосрочная целевая программа "Энергосбережение и повышение энергетической эффективности на территории Томской области на 2010-2012 годы и на перспективу до 2020 года"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</si>
  <si>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</si>
  <si>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5220602</t>
  </si>
  <si>
    <t>411</t>
  </si>
  <si>
    <t>Проведение мероприятий для детей и молодежи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</si>
  <si>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</si>
  <si>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Ведомственные целевые программы</t>
  </si>
  <si>
    <t>6220000</t>
  </si>
  <si>
    <t>Ведомственные целевые программы организации работы по развитию форм жизнеустройства детей-сирот и детей, оставшихся без попечения родителей</t>
  </si>
  <si>
    <t>6225300</t>
  </si>
  <si>
    <t>Субвенция на осуществление государственных полномочий по обеспечению жилыми помещениями детей-сирот, детей, оставшихся без попечения родителей, а также лиц из числа, не имеющих закрепленного жилого помещения</t>
  </si>
  <si>
    <t>6225343</t>
  </si>
  <si>
    <t>323</t>
  </si>
  <si>
    <t>Приобретение товаров, работ, услуг в пользу граждан</t>
  </si>
  <si>
    <t>6222600</t>
  </si>
  <si>
    <t>Ведомственные целевые программы создание условий для развития массового спорта</t>
  </si>
  <si>
    <t>6222641</t>
  </si>
  <si>
    <t>Обеспечение условий для развития физической культуры и массового спорта</t>
  </si>
  <si>
    <t>"Об утверждении среднесрочного финансового плана муниципального образования Кривошеинского сельского поселения на 2013 год и плановый период 2014-2015 гг."</t>
  </si>
  <si>
    <t>к Постановлению Главы Кривошеинского сельского поселения №  122   от 29.12.2012г.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</si>
</sst>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?"/>
  </numFmts>
  <fonts count="44">
    <font>
      <sz val="10"/>
      <name val="Arial Cyr"/>
      <family val="0"/>
    </font>
    <font>
      <sz val="9"/>
      <name val="Arial Cyr"/>
      <family val="2"/>
    </font>
    <font>
      <i/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4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164" fontId="5" fillId="34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164" fontId="5" fillId="3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33" borderId="10" xfId="0" applyFont="1" applyFill="1" applyBorder="1" applyAlignment="1">
      <alignment/>
    </xf>
    <xf numFmtId="17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3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5" fillId="36" borderId="10" xfId="0" applyNumberFormat="1" applyFont="1" applyFill="1" applyBorder="1" applyAlignment="1">
      <alignment horizontal="left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left" vertical="center" wrapText="1"/>
    </xf>
    <xf numFmtId="49" fontId="5" fillId="38" borderId="10" xfId="0" applyNumberFormat="1" applyFont="1" applyFill="1" applyBorder="1" applyAlignment="1">
      <alignment horizontal="left" vertical="center" wrapText="1"/>
    </xf>
    <xf numFmtId="49" fontId="5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1" fillId="38" borderId="0" xfId="0" applyFont="1" applyFill="1" applyAlignment="1">
      <alignment horizontal="center"/>
    </xf>
    <xf numFmtId="164" fontId="0" fillId="38" borderId="0" xfId="0" applyNumberFormat="1" applyFill="1" applyAlignment="1">
      <alignment/>
    </xf>
    <xf numFmtId="0" fontId="2" fillId="38" borderId="0" xfId="0" applyFont="1" applyFill="1" applyAlignment="1">
      <alignment/>
    </xf>
    <xf numFmtId="172" fontId="4" fillId="36" borderId="10" xfId="0" applyNumberFormat="1" applyFont="1" applyFill="1" applyBorder="1" applyAlignment="1">
      <alignment horizontal="center" vertical="center"/>
    </xf>
    <xf numFmtId="172" fontId="5" fillId="38" borderId="10" xfId="0" applyNumberFormat="1" applyFont="1" applyFill="1" applyBorder="1" applyAlignment="1">
      <alignment horizontal="center" vertical="center"/>
    </xf>
    <xf numFmtId="172" fontId="7" fillId="38" borderId="10" xfId="0" applyNumberFormat="1" applyFont="1" applyFill="1" applyBorder="1" applyAlignment="1">
      <alignment horizontal="center" vertical="center"/>
    </xf>
    <xf numFmtId="172" fontId="3" fillId="38" borderId="10" xfId="0" applyNumberFormat="1" applyFont="1" applyFill="1" applyBorder="1" applyAlignment="1">
      <alignment horizontal="center" vertical="center"/>
    </xf>
    <xf numFmtId="172" fontId="4" fillId="38" borderId="10" xfId="0" applyNumberFormat="1" applyFont="1" applyFill="1" applyBorder="1" applyAlignment="1">
      <alignment horizontal="center" vertical="center"/>
    </xf>
    <xf numFmtId="172" fontId="3" fillId="38" borderId="10" xfId="0" applyNumberFormat="1" applyFont="1" applyFill="1" applyBorder="1" applyAlignment="1">
      <alignment horizontal="center" vertical="center" wrapText="1"/>
    </xf>
    <xf numFmtId="172" fontId="7" fillId="38" borderId="10" xfId="0" applyNumberFormat="1" applyFont="1" applyFill="1" applyBorder="1" applyAlignment="1">
      <alignment horizontal="center" vertical="center" wrapText="1"/>
    </xf>
    <xf numFmtId="172" fontId="6" fillId="38" borderId="10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 wrapText="1"/>
    </xf>
    <xf numFmtId="49" fontId="7" fillId="38" borderId="10" xfId="0" applyNumberFormat="1" applyFont="1" applyFill="1" applyBorder="1" applyAlignment="1">
      <alignment horizontal="left" vertical="center" wrapText="1"/>
    </xf>
    <xf numFmtId="49" fontId="7" fillId="38" borderId="10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64" fontId="5" fillId="38" borderId="10" xfId="0" applyNumberFormat="1" applyFont="1" applyFill="1" applyBorder="1" applyAlignment="1">
      <alignment/>
    </xf>
    <xf numFmtId="172" fontId="5" fillId="38" borderId="10" xfId="0" applyNumberFormat="1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35" borderId="13" xfId="0" applyNumberFormat="1" applyFont="1" applyFill="1" applyBorder="1" applyAlignment="1">
      <alignment horizontal="center"/>
    </xf>
    <xf numFmtId="164" fontId="5" fillId="35" borderId="14" xfId="0" applyNumberFormat="1" applyFont="1" applyFill="1" applyBorder="1" applyAlignment="1">
      <alignment horizontal="center"/>
    </xf>
    <xf numFmtId="164" fontId="5" fillId="35" borderId="15" xfId="0" applyNumberFormat="1" applyFont="1" applyFill="1" applyBorder="1" applyAlignment="1">
      <alignment horizontal="center"/>
    </xf>
    <xf numFmtId="164" fontId="3" fillId="33" borderId="13" xfId="0" applyNumberFormat="1" applyFont="1" applyFill="1" applyBorder="1" applyAlignment="1">
      <alignment horizontal="center"/>
    </xf>
    <xf numFmtId="164" fontId="3" fillId="33" borderId="14" xfId="0" applyNumberFormat="1" applyFont="1" applyFill="1" applyBorder="1" applyAlignment="1">
      <alignment horizontal="center"/>
    </xf>
    <xf numFmtId="164" fontId="3" fillId="33" borderId="15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64" fontId="5" fillId="38" borderId="13" xfId="0" applyNumberFormat="1" applyFont="1" applyFill="1" applyBorder="1" applyAlignment="1">
      <alignment horizontal="center"/>
    </xf>
    <xf numFmtId="164" fontId="5" fillId="38" borderId="14" xfId="0" applyNumberFormat="1" applyFont="1" applyFill="1" applyBorder="1" applyAlignment="1">
      <alignment horizontal="center"/>
    </xf>
    <xf numFmtId="164" fontId="5" fillId="38" borderId="15" xfId="0" applyNumberFormat="1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zoomScalePageLayoutView="0" workbookViewId="0" topLeftCell="A19">
      <selection activeCell="E38" sqref="E38"/>
    </sheetView>
  </sheetViews>
  <sheetFormatPr defaultColWidth="9.00390625" defaultRowHeight="12.75"/>
  <cols>
    <col min="1" max="1" width="37.625" style="10" customWidth="1"/>
    <col min="2" max="2" width="6.125" style="10" customWidth="1"/>
    <col min="3" max="3" width="11.875" style="10" customWidth="1"/>
    <col min="4" max="4" width="4.875" style="10" customWidth="1"/>
    <col min="5" max="5" width="10.625" style="10" customWidth="1"/>
    <col min="6" max="6" width="12.125" style="10" customWidth="1"/>
    <col min="7" max="7" width="14.625" style="10" customWidth="1"/>
    <col min="8" max="8" width="11.75390625" style="57" customWidth="1"/>
    <col min="9" max="27" width="9.125" style="57" customWidth="1"/>
  </cols>
  <sheetData>
    <row r="1" spans="5:7" ht="15.75" hidden="1">
      <c r="E1" s="115"/>
      <c r="F1" s="115"/>
      <c r="G1" s="115"/>
    </row>
    <row r="2" spans="5:7" ht="15.75" hidden="1">
      <c r="E2" s="116"/>
      <c r="F2" s="116"/>
      <c r="G2" s="116"/>
    </row>
    <row r="3" spans="5:7" ht="15.75" hidden="1">
      <c r="E3" s="116"/>
      <c r="F3" s="116"/>
      <c r="G3" s="116"/>
    </row>
    <row r="4" spans="4:7" ht="17.25" customHeight="1">
      <c r="D4" s="117" t="s">
        <v>102</v>
      </c>
      <c r="E4" s="117"/>
      <c r="F4" s="117"/>
      <c r="G4" s="117"/>
    </row>
    <row r="5" spans="1:7" ht="15" customHeight="1">
      <c r="A5" s="117" t="s">
        <v>132</v>
      </c>
      <c r="B5" s="117"/>
      <c r="C5" s="117"/>
      <c r="D5" s="117"/>
      <c r="E5" s="117"/>
      <c r="F5" s="117"/>
      <c r="G5" s="117"/>
    </row>
    <row r="6" spans="1:7" ht="0.75" customHeight="1">
      <c r="A6" s="117"/>
      <c r="B6" s="117"/>
      <c r="C6" s="117"/>
      <c r="D6" s="117"/>
      <c r="E6" s="117"/>
      <c r="F6" s="117"/>
      <c r="G6" s="117"/>
    </row>
    <row r="7" spans="1:7" ht="31.5" customHeight="1">
      <c r="A7" s="118" t="s">
        <v>133</v>
      </c>
      <c r="B7" s="118"/>
      <c r="C7" s="118"/>
      <c r="D7" s="118"/>
      <c r="E7" s="118"/>
      <c r="F7" s="118"/>
      <c r="G7" s="118"/>
    </row>
    <row r="8" spans="1:7" ht="17.25" customHeight="1">
      <c r="A8" s="102"/>
      <c r="B8" s="102"/>
      <c r="C8" s="102"/>
      <c r="D8" s="102"/>
      <c r="E8" s="102"/>
      <c r="F8" s="102"/>
      <c r="G8" s="102"/>
    </row>
    <row r="9" spans="1:7" ht="20.25" customHeight="1">
      <c r="A9" s="106" t="s">
        <v>21</v>
      </c>
      <c r="B9" s="106"/>
      <c r="C9" s="106"/>
      <c r="D9" s="106"/>
      <c r="E9" s="106"/>
      <c r="F9" s="106"/>
      <c r="G9" s="106"/>
    </row>
    <row r="10" spans="1:7" ht="15.75">
      <c r="A10" s="109" t="s">
        <v>113</v>
      </c>
      <c r="B10" s="109"/>
      <c r="C10" s="109"/>
      <c r="D10" s="109"/>
      <c r="E10" s="110"/>
      <c r="F10" s="110"/>
      <c r="G10" s="110"/>
    </row>
    <row r="11" ht="15.75">
      <c r="G11" s="11" t="s">
        <v>5</v>
      </c>
    </row>
    <row r="12" spans="1:7" ht="31.5" customHeight="1">
      <c r="A12" s="107" t="s">
        <v>0</v>
      </c>
      <c r="B12" s="111" t="s">
        <v>4</v>
      </c>
      <c r="C12" s="111"/>
      <c r="D12" s="111"/>
      <c r="E12" s="111"/>
      <c r="F12" s="111" t="s">
        <v>3</v>
      </c>
      <c r="G12" s="111"/>
    </row>
    <row r="13" spans="1:7" ht="15.75">
      <c r="A13" s="108"/>
      <c r="B13" s="112" t="s">
        <v>90</v>
      </c>
      <c r="C13" s="113"/>
      <c r="D13" s="113"/>
      <c r="E13" s="114"/>
      <c r="F13" s="12" t="s">
        <v>112</v>
      </c>
      <c r="G13" s="12" t="s">
        <v>134</v>
      </c>
    </row>
    <row r="14" spans="1:27" s="1" customFormat="1" ht="15.75">
      <c r="A14" s="13">
        <v>1</v>
      </c>
      <c r="B14" s="103">
        <v>2</v>
      </c>
      <c r="C14" s="104"/>
      <c r="D14" s="104"/>
      <c r="E14" s="105"/>
      <c r="F14" s="13">
        <v>3</v>
      </c>
      <c r="G14" s="13">
        <v>4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" customFormat="1" ht="31.5" customHeight="1">
      <c r="A15" s="14" t="s">
        <v>23</v>
      </c>
      <c r="B15" s="93"/>
      <c r="C15" s="94"/>
      <c r="D15" s="94"/>
      <c r="E15" s="95"/>
      <c r="F15" s="15"/>
      <c r="G15" s="15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8" ht="15.75">
      <c r="A16" s="16" t="s">
        <v>1</v>
      </c>
      <c r="B16" s="90">
        <f>B19+B20+B23</f>
        <v>22143</v>
      </c>
      <c r="C16" s="91"/>
      <c r="D16" s="91"/>
      <c r="E16" s="92"/>
      <c r="F16" s="7">
        <f>F18+F23</f>
        <v>11656.832</v>
      </c>
      <c r="G16" s="7">
        <f>G18+G23</f>
        <v>12163.719264000001</v>
      </c>
      <c r="H16" s="59"/>
    </row>
    <row r="17" spans="1:7" ht="15.75">
      <c r="A17" s="17" t="s">
        <v>2</v>
      </c>
      <c r="B17" s="103"/>
      <c r="C17" s="104"/>
      <c r="D17" s="104"/>
      <c r="E17" s="105"/>
      <c r="F17" s="18"/>
      <c r="G17" s="18"/>
    </row>
    <row r="18" spans="1:7" ht="15.75">
      <c r="A18" s="17"/>
      <c r="B18" s="84">
        <f>B19+B20</f>
        <v>9266</v>
      </c>
      <c r="C18" s="85"/>
      <c r="D18" s="85"/>
      <c r="E18" s="86"/>
      <c r="F18" s="18">
        <f>SUM(F19:F20)</f>
        <v>9747.832</v>
      </c>
      <c r="G18" s="18">
        <f>SUM(G19:G20)</f>
        <v>10254.719264000001</v>
      </c>
    </row>
    <row r="19" spans="1:7" ht="15.75">
      <c r="A19" s="19" t="s">
        <v>7</v>
      </c>
      <c r="B19" s="84">
        <v>7052</v>
      </c>
      <c r="C19" s="85"/>
      <c r="D19" s="85"/>
      <c r="E19" s="86"/>
      <c r="F19" s="18">
        <f>B19*1.052</f>
        <v>7418.704000000001</v>
      </c>
      <c r="G19" s="18">
        <f>F19*1.052</f>
        <v>7804.476608000001</v>
      </c>
    </row>
    <row r="20" spans="1:7" ht="15.75">
      <c r="A20" s="19" t="s">
        <v>8</v>
      </c>
      <c r="B20" s="84">
        <v>2214</v>
      </c>
      <c r="C20" s="85"/>
      <c r="D20" s="85"/>
      <c r="E20" s="86"/>
      <c r="F20" s="18">
        <f>B20*1.052</f>
        <v>2329.128</v>
      </c>
      <c r="G20" s="18">
        <f>F20*1.052</f>
        <v>2450.2426560000004</v>
      </c>
    </row>
    <row r="21" spans="1:7" ht="15.75" hidden="1">
      <c r="A21" s="19" t="s">
        <v>10</v>
      </c>
      <c r="B21" s="19"/>
      <c r="C21" s="19"/>
      <c r="D21" s="19"/>
      <c r="E21" s="18"/>
      <c r="F21" s="18"/>
      <c r="G21" s="18">
        <f>F21*1.052</f>
        <v>0</v>
      </c>
    </row>
    <row r="22" spans="1:7" ht="28.5" customHeight="1" hidden="1">
      <c r="A22" s="19" t="s">
        <v>11</v>
      </c>
      <c r="B22" s="19"/>
      <c r="C22" s="19"/>
      <c r="D22" s="19"/>
      <c r="E22" s="18"/>
      <c r="F22" s="18"/>
      <c r="G22" s="18">
        <f>F22*1.052</f>
        <v>0</v>
      </c>
    </row>
    <row r="23" spans="1:7" ht="47.25">
      <c r="A23" s="20" t="s">
        <v>9</v>
      </c>
      <c r="B23" s="87">
        <f>B26+B28+B29+B27</f>
        <v>12877</v>
      </c>
      <c r="C23" s="88"/>
      <c r="D23" s="88"/>
      <c r="E23" s="89"/>
      <c r="F23" s="21">
        <f>F26+F28+F29</f>
        <v>1909</v>
      </c>
      <c r="G23" s="21">
        <f>G26+G28+G29</f>
        <v>1909</v>
      </c>
    </row>
    <row r="24" spans="1:7" ht="31.5">
      <c r="A24" s="22" t="s">
        <v>24</v>
      </c>
      <c r="B24" s="96"/>
      <c r="C24" s="97"/>
      <c r="D24" s="97"/>
      <c r="E24" s="98"/>
      <c r="F24" s="23"/>
      <c r="G24" s="23"/>
    </row>
    <row r="25" spans="1:7" ht="15.75">
      <c r="A25" s="19" t="s">
        <v>2</v>
      </c>
      <c r="B25" s="99"/>
      <c r="C25" s="100"/>
      <c r="D25" s="100"/>
      <c r="E25" s="101"/>
      <c r="F25" s="18"/>
      <c r="G25" s="18"/>
    </row>
    <row r="26" spans="1:7" ht="65.25" customHeight="1">
      <c r="A26" s="19" t="s">
        <v>22</v>
      </c>
      <c r="B26" s="84">
        <v>2378</v>
      </c>
      <c r="C26" s="85"/>
      <c r="D26" s="85"/>
      <c r="E26" s="86"/>
      <c r="F26" s="18">
        <v>1909</v>
      </c>
      <c r="G26" s="18">
        <v>1909</v>
      </c>
    </row>
    <row r="27" spans="1:7" ht="42" customHeight="1">
      <c r="A27" s="19" t="s">
        <v>12</v>
      </c>
      <c r="B27" s="99"/>
      <c r="C27" s="100"/>
      <c r="D27" s="100"/>
      <c r="E27" s="101"/>
      <c r="F27" s="18"/>
      <c r="G27" s="18"/>
    </row>
    <row r="28" spans="1:7" ht="15.75">
      <c r="A28" s="19" t="s">
        <v>13</v>
      </c>
      <c r="B28" s="84">
        <v>458</v>
      </c>
      <c r="C28" s="85"/>
      <c r="D28" s="85"/>
      <c r="E28" s="86"/>
      <c r="F28" s="24"/>
      <c r="G28" s="24"/>
    </row>
    <row r="29" spans="1:7" ht="15.75">
      <c r="A29" s="19" t="s">
        <v>14</v>
      </c>
      <c r="B29" s="84">
        <v>10041</v>
      </c>
      <c r="C29" s="85"/>
      <c r="D29" s="85"/>
      <c r="E29" s="86"/>
      <c r="F29" s="18"/>
      <c r="G29" s="18"/>
    </row>
    <row r="30" spans="1:7" ht="31.5" hidden="1">
      <c r="A30" s="20" t="s">
        <v>17</v>
      </c>
      <c r="B30" s="20"/>
      <c r="C30" s="20"/>
      <c r="D30" s="20"/>
      <c r="E30" s="21"/>
      <c r="F30" s="25"/>
      <c r="G30" s="25"/>
    </row>
    <row r="31" spans="1:7" ht="15.75" hidden="1">
      <c r="A31" s="26" t="s">
        <v>15</v>
      </c>
      <c r="B31" s="26"/>
      <c r="C31" s="26"/>
      <c r="D31" s="26"/>
      <c r="E31" s="18"/>
      <c r="F31" s="18"/>
      <c r="G31" s="18"/>
    </row>
    <row r="32" spans="1:7" ht="51" customHeight="1" hidden="1">
      <c r="A32" s="27" t="s">
        <v>16</v>
      </c>
      <c r="B32" s="27"/>
      <c r="C32" s="27"/>
      <c r="D32" s="27"/>
      <c r="E32" s="17"/>
      <c r="F32" s="17"/>
      <c r="G32" s="17"/>
    </row>
    <row r="33" spans="1:9" ht="15.75">
      <c r="A33" s="28" t="s">
        <v>6</v>
      </c>
      <c r="B33" s="90">
        <f>E35+E73+E93+E102+E109+E64+E98+E68</f>
        <v>11226</v>
      </c>
      <c r="C33" s="91"/>
      <c r="D33" s="91"/>
      <c r="E33" s="92"/>
      <c r="F33" s="8">
        <f>F35+F73+F93+F102+F109+F64+F68</f>
        <v>11497.3952</v>
      </c>
      <c r="G33" s="8">
        <f>G35+G73+G93+G102+G109+G64+G68</f>
        <v>11790.9455648</v>
      </c>
      <c r="H33" s="59"/>
      <c r="I33" s="59"/>
    </row>
    <row r="34" spans="1:7" ht="15.75">
      <c r="A34" s="17" t="s">
        <v>2</v>
      </c>
      <c r="B34" s="13" t="s">
        <v>26</v>
      </c>
      <c r="C34" s="13" t="s">
        <v>27</v>
      </c>
      <c r="D34" s="13" t="s">
        <v>28</v>
      </c>
      <c r="E34" s="29"/>
      <c r="F34" s="30"/>
      <c r="G34" s="29"/>
    </row>
    <row r="35" spans="1:27" s="2" customFormat="1" ht="22.5" customHeight="1">
      <c r="A35" s="31" t="s">
        <v>29</v>
      </c>
      <c r="B35" s="32" t="s">
        <v>32</v>
      </c>
      <c r="C35" s="31"/>
      <c r="D35" s="31"/>
      <c r="E35" s="33">
        <f>E38+E39+E47+E51</f>
        <v>6079.9</v>
      </c>
      <c r="F35" s="33">
        <f>F38+F39+F47+F51</f>
        <v>6183.246</v>
      </c>
      <c r="G35" s="33">
        <f>G38+G39+G47+G51</f>
        <v>6297.785054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7" ht="88.5" customHeight="1">
      <c r="A36" s="34" t="s">
        <v>30</v>
      </c>
      <c r="B36" s="35" t="s">
        <v>33</v>
      </c>
      <c r="C36" s="35" t="s">
        <v>34</v>
      </c>
      <c r="D36" s="17"/>
      <c r="E36" s="62">
        <v>821.4</v>
      </c>
      <c r="F36" s="63">
        <v>854</v>
      </c>
      <c r="G36" s="62">
        <f>F36*1.052</f>
        <v>898.408</v>
      </c>
    </row>
    <row r="37" spans="1:7" ht="15.75">
      <c r="A37" s="34" t="s">
        <v>31</v>
      </c>
      <c r="B37" s="35" t="s">
        <v>33</v>
      </c>
      <c r="C37" s="35" t="s">
        <v>35</v>
      </c>
      <c r="D37" s="17"/>
      <c r="E37" s="62">
        <v>821.4</v>
      </c>
      <c r="F37" s="63">
        <v>854</v>
      </c>
      <c r="G37" s="62">
        <f>F37*1.052</f>
        <v>898.408</v>
      </c>
    </row>
    <row r="38" spans="1:7" ht="46.5" customHeight="1">
      <c r="A38" s="34" t="s">
        <v>114</v>
      </c>
      <c r="B38" s="35" t="s">
        <v>33</v>
      </c>
      <c r="C38" s="35" t="s">
        <v>35</v>
      </c>
      <c r="D38" s="19">
        <v>121</v>
      </c>
      <c r="E38" s="62">
        <v>821.4</v>
      </c>
      <c r="F38" s="63">
        <v>854</v>
      </c>
      <c r="G38" s="62">
        <f>F38*1.052</f>
        <v>898.408</v>
      </c>
    </row>
    <row r="39" spans="1:27" s="2" customFormat="1" ht="105" customHeight="1">
      <c r="A39" s="36" t="s">
        <v>36</v>
      </c>
      <c r="B39" s="32" t="s">
        <v>37</v>
      </c>
      <c r="C39" s="32" t="s">
        <v>38</v>
      </c>
      <c r="D39" s="37" t="s">
        <v>38</v>
      </c>
      <c r="E39" s="63">
        <f>E40</f>
        <v>4766</v>
      </c>
      <c r="F39" s="63">
        <f>F40</f>
        <v>4815.036</v>
      </c>
      <c r="G39" s="62">
        <f>G40</f>
        <v>4863.645764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7" ht="90" customHeight="1">
      <c r="A40" s="34" t="s">
        <v>30</v>
      </c>
      <c r="B40" s="35" t="s">
        <v>37</v>
      </c>
      <c r="C40" s="35" t="s">
        <v>34</v>
      </c>
      <c r="D40" s="38" t="s">
        <v>38</v>
      </c>
      <c r="E40" s="62">
        <f>E42+E45+E43+E44+E46</f>
        <v>4766</v>
      </c>
      <c r="F40" s="63">
        <f>F41</f>
        <v>4815.036</v>
      </c>
      <c r="G40" s="62">
        <f>G41</f>
        <v>4863.645764</v>
      </c>
    </row>
    <row r="41" spans="1:7" ht="15.75">
      <c r="A41" s="34" t="s">
        <v>39</v>
      </c>
      <c r="B41" s="35" t="s">
        <v>37</v>
      </c>
      <c r="C41" s="35" t="s">
        <v>40</v>
      </c>
      <c r="D41" s="38"/>
      <c r="E41" s="62">
        <f>E40</f>
        <v>4766</v>
      </c>
      <c r="F41" s="63">
        <f>F42+F43+F44+F45+F46</f>
        <v>4815.036</v>
      </c>
      <c r="G41" s="63">
        <f>G42+G43+G44+G45+G46</f>
        <v>4863.645764</v>
      </c>
    </row>
    <row r="42" spans="1:7" ht="31.5">
      <c r="A42" s="34" t="s">
        <v>114</v>
      </c>
      <c r="B42" s="35" t="s">
        <v>37</v>
      </c>
      <c r="C42" s="35" t="s">
        <v>40</v>
      </c>
      <c r="D42" s="38" t="s">
        <v>129</v>
      </c>
      <c r="E42" s="62">
        <v>3811</v>
      </c>
      <c r="F42" s="63">
        <v>3811</v>
      </c>
      <c r="G42" s="62">
        <v>3811</v>
      </c>
    </row>
    <row r="43" spans="1:7" ht="31.5">
      <c r="A43" s="34" t="s">
        <v>131</v>
      </c>
      <c r="B43" s="35" t="s">
        <v>37</v>
      </c>
      <c r="C43" s="35" t="s">
        <v>40</v>
      </c>
      <c r="D43" s="38" t="s">
        <v>130</v>
      </c>
      <c r="E43" s="62">
        <v>12</v>
      </c>
      <c r="F43" s="62">
        <v>12</v>
      </c>
      <c r="G43" s="62">
        <v>12</v>
      </c>
    </row>
    <row r="44" spans="1:7" ht="15.75">
      <c r="A44" s="54"/>
      <c r="B44" s="35" t="s">
        <v>37</v>
      </c>
      <c r="C44" s="35" t="s">
        <v>40</v>
      </c>
      <c r="D44" s="38" t="s">
        <v>144</v>
      </c>
      <c r="E44" s="62">
        <v>184</v>
      </c>
      <c r="F44" s="63">
        <f>E44*1.052</f>
        <v>193.568</v>
      </c>
      <c r="G44" s="62">
        <f>F44*1.049</f>
        <v>203.052832</v>
      </c>
    </row>
    <row r="45" spans="1:7" ht="31.5">
      <c r="A45" s="34" t="s">
        <v>116</v>
      </c>
      <c r="B45" s="35" t="s">
        <v>37</v>
      </c>
      <c r="C45" s="35" t="s">
        <v>40</v>
      </c>
      <c r="D45" s="38" t="s">
        <v>115</v>
      </c>
      <c r="E45" s="62">
        <v>747</v>
      </c>
      <c r="F45" s="63">
        <f>E45*1.052</f>
        <v>785.844</v>
      </c>
      <c r="G45" s="62">
        <f>F45*1.049</f>
        <v>824.350356</v>
      </c>
    </row>
    <row r="46" spans="1:7" ht="31.5">
      <c r="A46" s="34" t="s">
        <v>143</v>
      </c>
      <c r="B46" s="35" t="s">
        <v>37</v>
      </c>
      <c r="C46" s="35" t="s">
        <v>40</v>
      </c>
      <c r="D46" s="38" t="s">
        <v>142</v>
      </c>
      <c r="E46" s="62">
        <v>12</v>
      </c>
      <c r="F46" s="63">
        <f>E46*1.052</f>
        <v>12.624</v>
      </c>
      <c r="G46" s="62">
        <f>F46*1.049</f>
        <v>13.242576</v>
      </c>
    </row>
    <row r="47" spans="1:27" s="4" customFormat="1" ht="15.75">
      <c r="A47" s="42" t="s">
        <v>41</v>
      </c>
      <c r="B47" s="40" t="s">
        <v>96</v>
      </c>
      <c r="C47" s="40"/>
      <c r="D47" s="40"/>
      <c r="E47" s="64">
        <f>E48</f>
        <v>75</v>
      </c>
      <c r="F47" s="65">
        <f>F48</f>
        <v>75</v>
      </c>
      <c r="G47" s="64">
        <f>G48</f>
        <v>75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</row>
    <row r="48" spans="1:7" ht="15.75">
      <c r="A48" s="34" t="s">
        <v>41</v>
      </c>
      <c r="B48" s="35" t="s">
        <v>96</v>
      </c>
      <c r="C48" s="35" t="s">
        <v>42</v>
      </c>
      <c r="D48" s="38"/>
      <c r="E48" s="62">
        <f>E49</f>
        <v>75</v>
      </c>
      <c r="F48" s="63">
        <v>75</v>
      </c>
      <c r="G48" s="62">
        <v>75</v>
      </c>
    </row>
    <row r="49" spans="1:7" ht="31.5">
      <c r="A49" s="34" t="s">
        <v>43</v>
      </c>
      <c r="B49" s="35" t="s">
        <v>96</v>
      </c>
      <c r="C49" s="35" t="s">
        <v>44</v>
      </c>
      <c r="D49" s="38"/>
      <c r="E49" s="62">
        <f>E50</f>
        <v>75</v>
      </c>
      <c r="F49" s="63">
        <v>75</v>
      </c>
      <c r="G49" s="62">
        <v>75</v>
      </c>
    </row>
    <row r="50" spans="1:7" ht="15.75">
      <c r="A50" s="34" t="s">
        <v>118</v>
      </c>
      <c r="B50" s="35" t="s">
        <v>96</v>
      </c>
      <c r="C50" s="35" t="s">
        <v>44</v>
      </c>
      <c r="D50" s="38" t="s">
        <v>117</v>
      </c>
      <c r="E50" s="62">
        <v>75</v>
      </c>
      <c r="F50" s="63">
        <v>75</v>
      </c>
      <c r="G50" s="62">
        <v>75</v>
      </c>
    </row>
    <row r="51" spans="1:27" s="4" customFormat="1" ht="31.5">
      <c r="A51" s="43" t="s">
        <v>45</v>
      </c>
      <c r="B51" s="40" t="s">
        <v>97</v>
      </c>
      <c r="C51" s="40"/>
      <c r="D51" s="40" t="s">
        <v>38</v>
      </c>
      <c r="E51" s="64">
        <f>E52</f>
        <v>417.5</v>
      </c>
      <c r="F51" s="64">
        <f>F53+F55</f>
        <v>439.21000000000004</v>
      </c>
      <c r="G51" s="64">
        <f>G53+G55</f>
        <v>460.73128999999994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</row>
    <row r="52" spans="1:7" ht="63">
      <c r="A52" s="34" t="s">
        <v>46</v>
      </c>
      <c r="B52" s="35" t="s">
        <v>97</v>
      </c>
      <c r="C52" s="35" t="s">
        <v>47</v>
      </c>
      <c r="D52" s="38" t="s">
        <v>38</v>
      </c>
      <c r="E52" s="62">
        <f>E54+E56</f>
        <v>417.5</v>
      </c>
      <c r="F52" s="62">
        <f>F54+F56</f>
        <v>439.21000000000004</v>
      </c>
      <c r="G52" s="62">
        <f>G54+G56</f>
        <v>460.73128999999994</v>
      </c>
    </row>
    <row r="53" spans="1:7" ht="69" customHeight="1">
      <c r="A53" s="34" t="s">
        <v>92</v>
      </c>
      <c r="B53" s="35" t="s">
        <v>97</v>
      </c>
      <c r="C53" s="35" t="s">
        <v>91</v>
      </c>
      <c r="D53" s="38"/>
      <c r="E53" s="62">
        <f>E54</f>
        <v>143.5</v>
      </c>
      <c r="F53" s="62">
        <f>F54</f>
        <v>150.96200000000002</v>
      </c>
      <c r="G53" s="62">
        <f>G54</f>
        <v>158.359138</v>
      </c>
    </row>
    <row r="54" spans="1:7" ht="45.75" customHeight="1">
      <c r="A54" s="34" t="s">
        <v>116</v>
      </c>
      <c r="B54" s="35" t="s">
        <v>97</v>
      </c>
      <c r="C54" s="35" t="s">
        <v>91</v>
      </c>
      <c r="D54" s="38" t="s">
        <v>119</v>
      </c>
      <c r="E54" s="62">
        <v>143.5</v>
      </c>
      <c r="F54" s="63">
        <f>E54*1.052</f>
        <v>150.96200000000002</v>
      </c>
      <c r="G54" s="62">
        <f>F54*1.049</f>
        <v>158.359138</v>
      </c>
    </row>
    <row r="55" spans="1:7" ht="47.25">
      <c r="A55" s="34" t="s">
        <v>48</v>
      </c>
      <c r="B55" s="35" t="s">
        <v>97</v>
      </c>
      <c r="C55" s="35" t="s">
        <v>49</v>
      </c>
      <c r="D55" s="38"/>
      <c r="E55" s="62">
        <f>E56</f>
        <v>274</v>
      </c>
      <c r="F55" s="63">
        <f aca="true" t="shared" si="0" ref="F55:F63">E55*1.052</f>
        <v>288.248</v>
      </c>
      <c r="G55" s="62">
        <f aca="true" t="shared" si="1" ref="G55:G63">F55*1.049</f>
        <v>302.37215199999997</v>
      </c>
    </row>
    <row r="56" spans="1:7" ht="31.5">
      <c r="A56" s="34" t="s">
        <v>145</v>
      </c>
      <c r="B56" s="35" t="s">
        <v>97</v>
      </c>
      <c r="C56" s="35" t="s">
        <v>50</v>
      </c>
      <c r="D56" s="38"/>
      <c r="E56" s="62">
        <f>E57+E59+E61+E63</f>
        <v>274</v>
      </c>
      <c r="F56" s="63">
        <f t="shared" si="0"/>
        <v>288.248</v>
      </c>
      <c r="G56" s="62">
        <f t="shared" si="1"/>
        <v>302.37215199999997</v>
      </c>
    </row>
    <row r="57" spans="1:7" ht="31.5">
      <c r="A57" s="34" t="s">
        <v>116</v>
      </c>
      <c r="B57" s="35" t="s">
        <v>97</v>
      </c>
      <c r="C57" s="35" t="s">
        <v>50</v>
      </c>
      <c r="D57" s="38" t="s">
        <v>119</v>
      </c>
      <c r="E57" s="62">
        <v>100</v>
      </c>
      <c r="F57" s="63">
        <f t="shared" si="0"/>
        <v>105.2</v>
      </c>
      <c r="G57" s="62">
        <f t="shared" si="1"/>
        <v>110.3548</v>
      </c>
    </row>
    <row r="58" spans="1:7" ht="31.5">
      <c r="A58" s="34" t="s">
        <v>109</v>
      </c>
      <c r="B58" s="35" t="s">
        <v>97</v>
      </c>
      <c r="C58" s="35" t="s">
        <v>135</v>
      </c>
      <c r="D58" s="38"/>
      <c r="E58" s="62">
        <v>70</v>
      </c>
      <c r="F58" s="63">
        <f t="shared" si="0"/>
        <v>73.64</v>
      </c>
      <c r="G58" s="62">
        <f t="shared" si="1"/>
        <v>77.24835999999999</v>
      </c>
    </row>
    <row r="59" spans="1:7" ht="38.25" customHeight="1">
      <c r="A59" s="34" t="s">
        <v>116</v>
      </c>
      <c r="B59" s="35" t="s">
        <v>97</v>
      </c>
      <c r="C59" s="35" t="s">
        <v>135</v>
      </c>
      <c r="D59" s="38" t="s">
        <v>119</v>
      </c>
      <c r="E59" s="62">
        <v>70</v>
      </c>
      <c r="F59" s="63">
        <f t="shared" si="0"/>
        <v>73.64</v>
      </c>
      <c r="G59" s="62">
        <f t="shared" si="1"/>
        <v>77.24835999999999</v>
      </c>
    </row>
    <row r="60" spans="1:7" ht="38.25" customHeight="1">
      <c r="A60" s="34" t="s">
        <v>110</v>
      </c>
      <c r="B60" s="35" t="s">
        <v>97</v>
      </c>
      <c r="C60" s="35" t="s">
        <v>137</v>
      </c>
      <c r="D60" s="38"/>
      <c r="E60" s="62">
        <v>30</v>
      </c>
      <c r="F60" s="63">
        <f t="shared" si="0"/>
        <v>31.560000000000002</v>
      </c>
      <c r="G60" s="62">
        <f t="shared" si="1"/>
        <v>33.10644</v>
      </c>
    </row>
    <row r="61" spans="1:7" ht="31.5">
      <c r="A61" s="34" t="s">
        <v>116</v>
      </c>
      <c r="B61" s="35" t="s">
        <v>97</v>
      </c>
      <c r="C61" s="35" t="s">
        <v>137</v>
      </c>
      <c r="D61" s="38" t="s">
        <v>119</v>
      </c>
      <c r="E61" s="62">
        <v>30</v>
      </c>
      <c r="F61" s="63">
        <f t="shared" si="0"/>
        <v>31.560000000000002</v>
      </c>
      <c r="G61" s="62">
        <f t="shared" si="1"/>
        <v>33.10644</v>
      </c>
    </row>
    <row r="62" spans="1:7" ht="31.5">
      <c r="A62" s="34" t="s">
        <v>111</v>
      </c>
      <c r="B62" s="35" t="s">
        <v>97</v>
      </c>
      <c r="C62" s="35" t="s">
        <v>136</v>
      </c>
      <c r="D62" s="38"/>
      <c r="E62" s="62">
        <v>74</v>
      </c>
      <c r="F62" s="63">
        <f t="shared" si="0"/>
        <v>77.848</v>
      </c>
      <c r="G62" s="62">
        <f t="shared" si="1"/>
        <v>81.66255199999999</v>
      </c>
    </row>
    <row r="63" spans="1:7" ht="39.75" customHeight="1">
      <c r="A63" s="34" t="s">
        <v>111</v>
      </c>
      <c r="B63" s="35" t="s">
        <v>97</v>
      </c>
      <c r="C63" s="35" t="s">
        <v>136</v>
      </c>
      <c r="D63" s="38" t="s">
        <v>119</v>
      </c>
      <c r="E63" s="62">
        <v>74</v>
      </c>
      <c r="F63" s="63">
        <f t="shared" si="0"/>
        <v>77.848</v>
      </c>
      <c r="G63" s="62">
        <f t="shared" si="1"/>
        <v>81.66255199999999</v>
      </c>
    </row>
    <row r="64" spans="1:27" s="4" customFormat="1" ht="20.25" customHeight="1">
      <c r="A64" s="43" t="s">
        <v>51</v>
      </c>
      <c r="B64" s="40" t="s">
        <v>52</v>
      </c>
      <c r="C64" s="40"/>
      <c r="D64" s="40"/>
      <c r="E64" s="64">
        <f>E65</f>
        <v>0</v>
      </c>
      <c r="F64" s="64">
        <f>F65</f>
        <v>0</v>
      </c>
      <c r="G64" s="64">
        <f aca="true" t="shared" si="2" ref="G64:G71">F64*1.052</f>
        <v>0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  <row r="65" spans="1:7" ht="63">
      <c r="A65" s="34" t="s">
        <v>108</v>
      </c>
      <c r="B65" s="35" t="s">
        <v>53</v>
      </c>
      <c r="C65" s="35" t="s">
        <v>54</v>
      </c>
      <c r="D65" s="38"/>
      <c r="E65" s="62">
        <v>0</v>
      </c>
      <c r="F65" s="63">
        <v>0</v>
      </c>
      <c r="G65" s="62">
        <f t="shared" si="2"/>
        <v>0</v>
      </c>
    </row>
    <row r="66" spans="1:7" ht="31.5">
      <c r="A66" s="34" t="s">
        <v>114</v>
      </c>
      <c r="B66" s="35" t="s">
        <v>53</v>
      </c>
      <c r="C66" s="35" t="s">
        <v>54</v>
      </c>
      <c r="D66" s="38" t="s">
        <v>129</v>
      </c>
      <c r="E66" s="62">
        <v>0</v>
      </c>
      <c r="F66" s="63">
        <v>0</v>
      </c>
      <c r="G66" s="62">
        <f t="shared" si="2"/>
        <v>0</v>
      </c>
    </row>
    <row r="67" spans="1:7" ht="31.5">
      <c r="A67" s="34" t="s">
        <v>111</v>
      </c>
      <c r="B67" s="35" t="s">
        <v>53</v>
      </c>
      <c r="C67" s="35" t="s">
        <v>54</v>
      </c>
      <c r="D67" s="38" t="s">
        <v>115</v>
      </c>
      <c r="E67" s="62">
        <v>0</v>
      </c>
      <c r="F67" s="63">
        <v>0</v>
      </c>
      <c r="G67" s="62">
        <f t="shared" si="2"/>
        <v>0</v>
      </c>
    </row>
    <row r="68" spans="1:7" ht="15.75">
      <c r="A68" s="51" t="s">
        <v>140</v>
      </c>
      <c r="B68" s="52" t="s">
        <v>139</v>
      </c>
      <c r="C68" s="52"/>
      <c r="D68" s="52"/>
      <c r="E68" s="64">
        <v>835</v>
      </c>
      <c r="F68" s="65">
        <v>868</v>
      </c>
      <c r="G68" s="64">
        <f t="shared" si="2"/>
        <v>913.1360000000001</v>
      </c>
    </row>
    <row r="69" spans="1:7" ht="31.5">
      <c r="A69" s="55" t="s">
        <v>141</v>
      </c>
      <c r="B69" s="56" t="s">
        <v>139</v>
      </c>
      <c r="C69" s="56"/>
      <c r="D69" s="56"/>
      <c r="E69" s="62">
        <v>835</v>
      </c>
      <c r="F69" s="63">
        <v>868</v>
      </c>
      <c r="G69" s="62">
        <f t="shared" si="2"/>
        <v>913.1360000000001</v>
      </c>
    </row>
    <row r="70" spans="1:7" ht="31.5">
      <c r="A70" s="55" t="s">
        <v>141</v>
      </c>
      <c r="B70" s="56" t="s">
        <v>139</v>
      </c>
      <c r="C70" s="56" t="s">
        <v>64</v>
      </c>
      <c r="D70" s="56"/>
      <c r="E70" s="62">
        <v>835</v>
      </c>
      <c r="F70" s="63">
        <v>868</v>
      </c>
      <c r="G70" s="62">
        <f t="shared" si="2"/>
        <v>913.1360000000001</v>
      </c>
    </row>
    <row r="71" spans="1:7" ht="94.5">
      <c r="A71" s="34" t="s">
        <v>138</v>
      </c>
      <c r="B71" s="35" t="s">
        <v>139</v>
      </c>
      <c r="C71" s="35" t="s">
        <v>67</v>
      </c>
      <c r="D71" s="38"/>
      <c r="E71" s="62">
        <v>835</v>
      </c>
      <c r="F71" s="63">
        <v>868</v>
      </c>
      <c r="G71" s="62">
        <f t="shared" si="2"/>
        <v>913.1360000000001</v>
      </c>
    </row>
    <row r="72" spans="1:7" ht="31.5">
      <c r="A72" s="34" t="s">
        <v>116</v>
      </c>
      <c r="B72" s="35" t="s">
        <v>139</v>
      </c>
      <c r="C72" s="35" t="s">
        <v>67</v>
      </c>
      <c r="D72" s="38" t="s">
        <v>119</v>
      </c>
      <c r="E72" s="62">
        <v>835</v>
      </c>
      <c r="F72" s="63">
        <f>E72*1.052</f>
        <v>878.4200000000001</v>
      </c>
      <c r="G72" s="62">
        <f>F72*1.049</f>
        <v>921.46258</v>
      </c>
    </row>
    <row r="73" spans="1:27" s="3" customFormat="1" ht="15.75">
      <c r="A73" s="43" t="s">
        <v>55</v>
      </c>
      <c r="B73" s="44" t="s">
        <v>56</v>
      </c>
      <c r="C73" s="45"/>
      <c r="D73" s="44"/>
      <c r="E73" s="66">
        <f>E74+E80+E84</f>
        <v>2574</v>
      </c>
      <c r="F73" s="66">
        <f>F74+F80+F84</f>
        <v>2707.848</v>
      </c>
      <c r="G73" s="66">
        <f>G74+G80+G84</f>
        <v>2840.532552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s="3" customFormat="1" ht="15.75">
      <c r="A74" s="43" t="s">
        <v>60</v>
      </c>
      <c r="B74" s="44" t="s">
        <v>61</v>
      </c>
      <c r="C74" s="45"/>
      <c r="D74" s="44"/>
      <c r="E74" s="66">
        <f>E75</f>
        <v>85</v>
      </c>
      <c r="F74" s="64">
        <f>F75</f>
        <v>89.42000000000002</v>
      </c>
      <c r="G74" s="64">
        <f>G75</f>
        <v>93.80158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s="5" customFormat="1" ht="24" customHeight="1">
      <c r="A75" s="41" t="s">
        <v>93</v>
      </c>
      <c r="B75" s="37" t="s">
        <v>61</v>
      </c>
      <c r="C75" s="9">
        <v>3900000</v>
      </c>
      <c r="D75" s="37"/>
      <c r="E75" s="67">
        <f>E76+E78</f>
        <v>85</v>
      </c>
      <c r="F75" s="67">
        <f>F76+F78</f>
        <v>89.42000000000002</v>
      </c>
      <c r="G75" s="67">
        <f>G76+G78</f>
        <v>93.80158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7" ht="42.75" customHeight="1">
      <c r="A76" s="34" t="s">
        <v>105</v>
      </c>
      <c r="B76" s="35" t="s">
        <v>61</v>
      </c>
      <c r="C76" s="35" t="s">
        <v>104</v>
      </c>
      <c r="D76" s="38"/>
      <c r="E76" s="62">
        <v>65</v>
      </c>
      <c r="F76" s="63">
        <f>F77</f>
        <v>68.38000000000001</v>
      </c>
      <c r="G76" s="63">
        <f>G77</f>
        <v>71.73062</v>
      </c>
    </row>
    <row r="77" spans="1:7" ht="37.5" customHeight="1">
      <c r="A77" s="34" t="s">
        <v>111</v>
      </c>
      <c r="B77" s="35" t="s">
        <v>61</v>
      </c>
      <c r="C77" s="35" t="s">
        <v>104</v>
      </c>
      <c r="D77" s="38" t="s">
        <v>119</v>
      </c>
      <c r="E77" s="62">
        <v>65</v>
      </c>
      <c r="F77" s="63">
        <f>E77*1.052</f>
        <v>68.38000000000001</v>
      </c>
      <c r="G77" s="63">
        <f>F77*1.049</f>
        <v>71.73062</v>
      </c>
    </row>
    <row r="78" spans="1:7" ht="37.5" customHeight="1">
      <c r="A78" s="34" t="s">
        <v>94</v>
      </c>
      <c r="B78" s="35" t="s">
        <v>61</v>
      </c>
      <c r="C78" s="35" t="s">
        <v>103</v>
      </c>
      <c r="D78" s="38"/>
      <c r="E78" s="62">
        <v>20</v>
      </c>
      <c r="F78" s="63">
        <f>F79</f>
        <v>21.04</v>
      </c>
      <c r="G78" s="63">
        <f>G79</f>
        <v>22.070959999999996</v>
      </c>
    </row>
    <row r="79" spans="1:7" ht="40.5" customHeight="1">
      <c r="A79" s="34" t="s">
        <v>111</v>
      </c>
      <c r="B79" s="35" t="s">
        <v>61</v>
      </c>
      <c r="C79" s="35" t="s">
        <v>103</v>
      </c>
      <c r="D79" s="38" t="s">
        <v>119</v>
      </c>
      <c r="E79" s="62">
        <v>20</v>
      </c>
      <c r="F79" s="63">
        <f>E79*1.052</f>
        <v>21.04</v>
      </c>
      <c r="G79" s="63">
        <f>F79*1.049</f>
        <v>22.070959999999996</v>
      </c>
    </row>
    <row r="80" spans="1:27" s="4" customFormat="1" ht="15.75">
      <c r="A80" s="43" t="s">
        <v>57</v>
      </c>
      <c r="B80" s="44" t="s">
        <v>58</v>
      </c>
      <c r="C80" s="44"/>
      <c r="D80" s="44"/>
      <c r="E80" s="64">
        <f>E81</f>
        <v>1063</v>
      </c>
      <c r="F80" s="64">
        <f>F82</f>
        <v>1118.276</v>
      </c>
      <c r="G80" s="64">
        <f>G82</f>
        <v>1173.071524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</row>
    <row r="81" spans="1:27" s="6" customFormat="1" ht="31.5">
      <c r="A81" s="41" t="s">
        <v>95</v>
      </c>
      <c r="B81" s="37" t="s">
        <v>58</v>
      </c>
      <c r="C81" s="38" t="s">
        <v>106</v>
      </c>
      <c r="D81" s="37"/>
      <c r="E81" s="63">
        <f>E82</f>
        <v>1063</v>
      </c>
      <c r="F81" s="63">
        <f>F82</f>
        <v>1118.276</v>
      </c>
      <c r="G81" s="63">
        <f>G82</f>
        <v>1173.071524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</row>
    <row r="82" spans="1:7" ht="36.75" customHeight="1">
      <c r="A82" s="34" t="s">
        <v>59</v>
      </c>
      <c r="B82" s="35" t="s">
        <v>58</v>
      </c>
      <c r="C82" s="35" t="s">
        <v>107</v>
      </c>
      <c r="D82" s="38"/>
      <c r="E82" s="63">
        <f>E83</f>
        <v>1063</v>
      </c>
      <c r="F82" s="63">
        <f>F83</f>
        <v>1118.276</v>
      </c>
      <c r="G82" s="63">
        <f>G83</f>
        <v>1173.071524</v>
      </c>
    </row>
    <row r="83" spans="1:7" ht="31.5">
      <c r="A83" s="34" t="s">
        <v>111</v>
      </c>
      <c r="B83" s="35" t="s">
        <v>58</v>
      </c>
      <c r="C83" s="35" t="s">
        <v>107</v>
      </c>
      <c r="D83" s="38" t="s">
        <v>119</v>
      </c>
      <c r="E83" s="63">
        <v>1063</v>
      </c>
      <c r="F83" s="63">
        <f>E83*1.052</f>
        <v>1118.276</v>
      </c>
      <c r="G83" s="63">
        <f>F83*1.049</f>
        <v>1173.071524</v>
      </c>
    </row>
    <row r="84" spans="1:27" s="4" customFormat="1" ht="27.75" customHeight="1">
      <c r="A84" s="43" t="s">
        <v>62</v>
      </c>
      <c r="B84" s="44" t="s">
        <v>63</v>
      </c>
      <c r="C84" s="45"/>
      <c r="D84" s="44" t="s">
        <v>38</v>
      </c>
      <c r="E84" s="64">
        <f>E85</f>
        <v>1426</v>
      </c>
      <c r="F84" s="64">
        <f>F85</f>
        <v>1500.152</v>
      </c>
      <c r="G84" s="64">
        <f>G85</f>
        <v>1573.659448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</row>
    <row r="85" spans="1:7" ht="22.5" customHeight="1">
      <c r="A85" s="34" t="s">
        <v>62</v>
      </c>
      <c r="B85" s="32" t="s">
        <v>63</v>
      </c>
      <c r="C85" s="35" t="s">
        <v>64</v>
      </c>
      <c r="D85" s="37"/>
      <c r="E85" s="63">
        <f>E87+E89+E91+E92</f>
        <v>1426</v>
      </c>
      <c r="F85" s="63">
        <f>F87+F89+F91+F92</f>
        <v>1500.152</v>
      </c>
      <c r="G85" s="63">
        <f>G87+G89+G91+G92</f>
        <v>1573.659448</v>
      </c>
    </row>
    <row r="86" spans="1:7" ht="27.75" customHeight="1">
      <c r="A86" s="34" t="s">
        <v>65</v>
      </c>
      <c r="B86" s="32" t="s">
        <v>63</v>
      </c>
      <c r="C86" s="35" t="s">
        <v>66</v>
      </c>
      <c r="D86" s="37"/>
      <c r="E86" s="63">
        <f>E87</f>
        <v>915</v>
      </c>
      <c r="F86" s="63">
        <f>F87</f>
        <v>962.58</v>
      </c>
      <c r="G86" s="63">
        <f>G87</f>
        <v>1009.74642</v>
      </c>
    </row>
    <row r="87" spans="1:7" ht="36.75" customHeight="1">
      <c r="A87" s="34" t="s">
        <v>111</v>
      </c>
      <c r="B87" s="35" t="s">
        <v>63</v>
      </c>
      <c r="C87" s="35" t="s">
        <v>66</v>
      </c>
      <c r="D87" s="38" t="s">
        <v>119</v>
      </c>
      <c r="E87" s="62">
        <v>915</v>
      </c>
      <c r="F87" s="63">
        <f>E87*1.052</f>
        <v>962.58</v>
      </c>
      <c r="G87" s="63">
        <f>F87*1.049</f>
        <v>1009.74642</v>
      </c>
    </row>
    <row r="88" spans="1:7" ht="31.5">
      <c r="A88" s="34" t="s">
        <v>68</v>
      </c>
      <c r="B88" s="35" t="s">
        <v>63</v>
      </c>
      <c r="C88" s="35" t="s">
        <v>69</v>
      </c>
      <c r="D88" s="38"/>
      <c r="E88" s="62">
        <f>E89</f>
        <v>45</v>
      </c>
      <c r="F88" s="62">
        <f>F89</f>
        <v>47.34</v>
      </c>
      <c r="G88" s="62">
        <f>G89</f>
        <v>49.65966</v>
      </c>
    </row>
    <row r="89" spans="1:7" ht="38.25" customHeight="1">
      <c r="A89" s="34" t="s">
        <v>111</v>
      </c>
      <c r="B89" s="35" t="s">
        <v>63</v>
      </c>
      <c r="C89" s="35" t="s">
        <v>69</v>
      </c>
      <c r="D89" s="38" t="s">
        <v>119</v>
      </c>
      <c r="E89" s="62">
        <v>45</v>
      </c>
      <c r="F89" s="63">
        <f>E89*1.052</f>
        <v>47.34</v>
      </c>
      <c r="G89" s="63">
        <f>F89*1.049</f>
        <v>49.65966</v>
      </c>
    </row>
    <row r="90" spans="1:7" ht="54" customHeight="1">
      <c r="A90" s="34" t="s">
        <v>70</v>
      </c>
      <c r="B90" s="35" t="s">
        <v>63</v>
      </c>
      <c r="C90" s="35" t="s">
        <v>71</v>
      </c>
      <c r="D90" s="38"/>
      <c r="E90" s="62">
        <f>E91+E92</f>
        <v>466</v>
      </c>
      <c r="F90" s="62">
        <f>F91+F92</f>
        <v>490.232</v>
      </c>
      <c r="G90" s="62">
        <f>G91+G92</f>
        <v>514.253368</v>
      </c>
    </row>
    <row r="91" spans="1:7" ht="37.5" customHeight="1">
      <c r="A91" s="34" t="s">
        <v>111</v>
      </c>
      <c r="B91" s="35" t="s">
        <v>63</v>
      </c>
      <c r="C91" s="35" t="s">
        <v>71</v>
      </c>
      <c r="D91" s="38" t="s">
        <v>119</v>
      </c>
      <c r="E91" s="62">
        <v>460</v>
      </c>
      <c r="F91" s="63">
        <f>E91*1.052</f>
        <v>483.92</v>
      </c>
      <c r="G91" s="63">
        <f>F91*1.049</f>
        <v>507.63208</v>
      </c>
    </row>
    <row r="92" spans="1:7" ht="37.5" customHeight="1">
      <c r="A92" s="34" t="s">
        <v>143</v>
      </c>
      <c r="B92" s="35" t="s">
        <v>63</v>
      </c>
      <c r="C92" s="35" t="s">
        <v>71</v>
      </c>
      <c r="D92" s="38" t="s">
        <v>142</v>
      </c>
      <c r="E92" s="62">
        <v>6</v>
      </c>
      <c r="F92" s="63">
        <f>E92*1.052</f>
        <v>6.312</v>
      </c>
      <c r="G92" s="63">
        <f>F92*1.049</f>
        <v>6.621288</v>
      </c>
    </row>
    <row r="93" spans="1:27" s="3" customFormat="1" ht="15.75">
      <c r="A93" s="43" t="s">
        <v>72</v>
      </c>
      <c r="B93" s="44" t="s">
        <v>73</v>
      </c>
      <c r="C93" s="44"/>
      <c r="D93" s="44" t="s">
        <v>38</v>
      </c>
      <c r="E93" s="64">
        <v>23.1</v>
      </c>
      <c r="F93" s="64">
        <f>F94</f>
        <v>24.3012</v>
      </c>
      <c r="G93" s="64">
        <f>G94</f>
        <v>25.4919588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1:7" ht="37.5" customHeight="1">
      <c r="A94" s="34" t="s">
        <v>74</v>
      </c>
      <c r="B94" s="35" t="s">
        <v>75</v>
      </c>
      <c r="C94" s="35"/>
      <c r="D94" s="38" t="s">
        <v>38</v>
      </c>
      <c r="E94" s="62">
        <f>E97</f>
        <v>23.1</v>
      </c>
      <c r="F94" s="62">
        <f>F97</f>
        <v>24.3012</v>
      </c>
      <c r="G94" s="62">
        <f>G97</f>
        <v>25.4919588</v>
      </c>
    </row>
    <row r="95" spans="1:7" ht="36.75" customHeight="1">
      <c r="A95" s="34" t="s">
        <v>76</v>
      </c>
      <c r="B95" s="35" t="s">
        <v>75</v>
      </c>
      <c r="C95" s="35" t="s">
        <v>77</v>
      </c>
      <c r="D95" s="38"/>
      <c r="E95" s="63">
        <f aca="true" t="shared" si="3" ref="E95:G96">E96</f>
        <v>23.1</v>
      </c>
      <c r="F95" s="63">
        <f t="shared" si="3"/>
        <v>24.3012</v>
      </c>
      <c r="G95" s="63">
        <f t="shared" si="3"/>
        <v>25.4919588</v>
      </c>
    </row>
    <row r="96" spans="1:7" ht="37.5" customHeight="1">
      <c r="A96" s="34" t="s">
        <v>78</v>
      </c>
      <c r="B96" s="35" t="s">
        <v>75</v>
      </c>
      <c r="C96" s="35" t="s">
        <v>79</v>
      </c>
      <c r="D96" s="38"/>
      <c r="E96" s="63">
        <f t="shared" si="3"/>
        <v>23.1</v>
      </c>
      <c r="F96" s="63">
        <f t="shared" si="3"/>
        <v>24.3012</v>
      </c>
      <c r="G96" s="63">
        <f t="shared" si="3"/>
        <v>25.4919588</v>
      </c>
    </row>
    <row r="97" spans="1:7" ht="36.75" customHeight="1">
      <c r="A97" s="34" t="s">
        <v>111</v>
      </c>
      <c r="B97" s="35" t="s">
        <v>75</v>
      </c>
      <c r="C97" s="35" t="s">
        <v>79</v>
      </c>
      <c r="D97" s="38" t="s">
        <v>119</v>
      </c>
      <c r="E97" s="62">
        <v>23.1</v>
      </c>
      <c r="F97" s="63">
        <f>E97*1.052</f>
        <v>24.3012</v>
      </c>
      <c r="G97" s="63">
        <f>F97*1.049</f>
        <v>25.4919588</v>
      </c>
    </row>
    <row r="98" spans="1:27" s="4" customFormat="1" ht="15.75">
      <c r="A98" s="39" t="s">
        <v>121</v>
      </c>
      <c r="B98" s="40" t="s">
        <v>125</v>
      </c>
      <c r="C98" s="40"/>
      <c r="D98" s="40"/>
      <c r="E98" s="62">
        <f>E99</f>
        <v>0</v>
      </c>
      <c r="F98" s="63">
        <v>0</v>
      </c>
      <c r="G98" s="63">
        <v>0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</row>
    <row r="99" spans="1:7" ht="15.75">
      <c r="A99" s="34" t="s">
        <v>122</v>
      </c>
      <c r="B99" s="35" t="s">
        <v>126</v>
      </c>
      <c r="C99" s="35"/>
      <c r="D99" s="38"/>
      <c r="E99" s="62">
        <f>E100</f>
        <v>0</v>
      </c>
      <c r="F99" s="63">
        <v>0</v>
      </c>
      <c r="G99" s="63">
        <v>0</v>
      </c>
    </row>
    <row r="100" spans="1:7" ht="136.5" customHeight="1">
      <c r="A100" s="34" t="s">
        <v>123</v>
      </c>
      <c r="B100" s="35" t="s">
        <v>126</v>
      </c>
      <c r="C100" s="35" t="s">
        <v>127</v>
      </c>
      <c r="D100" s="38"/>
      <c r="E100" s="62">
        <f>E101</f>
        <v>0</v>
      </c>
      <c r="F100" s="63">
        <v>0</v>
      </c>
      <c r="G100" s="63">
        <v>0</v>
      </c>
    </row>
    <row r="101" spans="1:7" ht="35.25" customHeight="1">
      <c r="A101" s="34" t="s">
        <v>124</v>
      </c>
      <c r="B101" s="35" t="s">
        <v>126</v>
      </c>
      <c r="C101" s="35" t="s">
        <v>127</v>
      </c>
      <c r="D101" s="38" t="s">
        <v>128</v>
      </c>
      <c r="E101" s="62">
        <v>0</v>
      </c>
      <c r="F101" s="63">
        <v>0</v>
      </c>
      <c r="G101" s="63">
        <v>0</v>
      </c>
    </row>
    <row r="102" spans="1:27" s="3" customFormat="1" ht="24.75" customHeight="1">
      <c r="A102" s="43" t="s">
        <v>80</v>
      </c>
      <c r="B102" s="44" t="s">
        <v>85</v>
      </c>
      <c r="C102" s="44"/>
      <c r="D102" s="44" t="s">
        <v>38</v>
      </c>
      <c r="E102" s="63">
        <f aca="true" t="shared" si="4" ref="E102:G103">E103</f>
        <v>0</v>
      </c>
      <c r="F102" s="63">
        <f t="shared" si="4"/>
        <v>0</v>
      </c>
      <c r="G102" s="63">
        <f t="shared" si="4"/>
        <v>0</v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7" ht="15.75">
      <c r="A103" s="34" t="s">
        <v>80</v>
      </c>
      <c r="B103" s="35" t="s">
        <v>86</v>
      </c>
      <c r="C103" s="35"/>
      <c r="D103" s="38"/>
      <c r="E103" s="62">
        <f t="shared" si="4"/>
        <v>0</v>
      </c>
      <c r="F103" s="62">
        <f t="shared" si="4"/>
        <v>0</v>
      </c>
      <c r="G103" s="62">
        <f t="shared" si="4"/>
        <v>0</v>
      </c>
    </row>
    <row r="104" spans="1:7" ht="31.5">
      <c r="A104" s="34" t="s">
        <v>81</v>
      </c>
      <c r="B104" s="35" t="s">
        <v>86</v>
      </c>
      <c r="C104" s="35" t="s">
        <v>82</v>
      </c>
      <c r="D104" s="38" t="s">
        <v>38</v>
      </c>
      <c r="E104" s="62">
        <v>0</v>
      </c>
      <c r="F104" s="62">
        <v>0</v>
      </c>
      <c r="G104" s="62">
        <v>0</v>
      </c>
    </row>
    <row r="105" spans="1:7" ht="54.75" customHeight="1">
      <c r="A105" s="34" t="s">
        <v>83</v>
      </c>
      <c r="B105" s="35" t="s">
        <v>86</v>
      </c>
      <c r="C105" s="35" t="s">
        <v>84</v>
      </c>
      <c r="D105" s="38"/>
      <c r="E105" s="62">
        <v>0</v>
      </c>
      <c r="F105" s="63">
        <f>E105*0.159</f>
        <v>0</v>
      </c>
      <c r="G105" s="63">
        <v>0</v>
      </c>
    </row>
    <row r="106" spans="1:7" ht="41.25" customHeight="1">
      <c r="A106" s="34" t="s">
        <v>111</v>
      </c>
      <c r="B106" s="35" t="s">
        <v>86</v>
      </c>
      <c r="C106" s="35" t="s">
        <v>84</v>
      </c>
      <c r="D106" s="38" t="s">
        <v>119</v>
      </c>
      <c r="E106" s="62">
        <v>0</v>
      </c>
      <c r="F106" s="63">
        <f>E106*0.159</f>
        <v>0</v>
      </c>
      <c r="G106" s="63">
        <v>0</v>
      </c>
    </row>
    <row r="107" spans="1:7" ht="31.5">
      <c r="A107" s="34" t="s">
        <v>114</v>
      </c>
      <c r="B107" s="35" t="s">
        <v>86</v>
      </c>
      <c r="C107" s="35" t="s">
        <v>120</v>
      </c>
      <c r="D107" s="38" t="s">
        <v>129</v>
      </c>
      <c r="E107" s="62">
        <v>0</v>
      </c>
      <c r="F107" s="63">
        <v>0</v>
      </c>
      <c r="G107" s="63">
        <v>0</v>
      </c>
    </row>
    <row r="108" spans="1:7" ht="31.5">
      <c r="A108" s="34" t="s">
        <v>111</v>
      </c>
      <c r="B108" s="35" t="s">
        <v>86</v>
      </c>
      <c r="C108" s="35" t="s">
        <v>120</v>
      </c>
      <c r="D108" s="38" t="s">
        <v>119</v>
      </c>
      <c r="E108" s="62">
        <v>0</v>
      </c>
      <c r="F108" s="63">
        <v>0</v>
      </c>
      <c r="G108" s="63">
        <v>0</v>
      </c>
    </row>
    <row r="109" spans="1:27" s="3" customFormat="1" ht="15.75">
      <c r="A109" s="43" t="s">
        <v>98</v>
      </c>
      <c r="B109" s="44" t="s">
        <v>100</v>
      </c>
      <c r="C109" s="44"/>
      <c r="D109" s="44"/>
      <c r="E109" s="63">
        <f>E110</f>
        <v>1714</v>
      </c>
      <c r="F109" s="63">
        <f>F110</f>
        <v>1714</v>
      </c>
      <c r="G109" s="63">
        <f>G110</f>
        <v>1714</v>
      </c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1:7" ht="15.75">
      <c r="A110" s="34" t="s">
        <v>14</v>
      </c>
      <c r="B110" s="35" t="s">
        <v>101</v>
      </c>
      <c r="C110" s="35"/>
      <c r="D110" s="38" t="s">
        <v>38</v>
      </c>
      <c r="E110" s="62">
        <v>1714</v>
      </c>
      <c r="F110" s="62">
        <v>1714</v>
      </c>
      <c r="G110" s="62">
        <f>F110</f>
        <v>1714</v>
      </c>
    </row>
    <row r="111" spans="1:7" ht="15.75">
      <c r="A111" s="34" t="s">
        <v>14</v>
      </c>
      <c r="B111" s="35" t="s">
        <v>101</v>
      </c>
      <c r="C111" s="35" t="s">
        <v>87</v>
      </c>
      <c r="D111" s="38"/>
      <c r="E111" s="62">
        <v>1714</v>
      </c>
      <c r="F111" s="62">
        <v>1714</v>
      </c>
      <c r="G111" s="62">
        <f aca="true" t="shared" si="5" ref="G111:G122">F111</f>
        <v>1714</v>
      </c>
    </row>
    <row r="112" spans="1:7" ht="110.25">
      <c r="A112" s="34" t="s">
        <v>88</v>
      </c>
      <c r="B112" s="35" t="s">
        <v>101</v>
      </c>
      <c r="C112" s="35" t="s">
        <v>89</v>
      </c>
      <c r="D112" s="38"/>
      <c r="E112" s="62">
        <v>1714</v>
      </c>
      <c r="F112" s="62">
        <v>1714</v>
      </c>
      <c r="G112" s="62">
        <f t="shared" si="5"/>
        <v>1714</v>
      </c>
    </row>
    <row r="113" spans="1:7" ht="15.75" hidden="1">
      <c r="A113" s="46"/>
      <c r="B113" s="35"/>
      <c r="C113" s="35"/>
      <c r="D113" s="38"/>
      <c r="E113" s="62">
        <v>1714</v>
      </c>
      <c r="F113" s="62">
        <v>1714</v>
      </c>
      <c r="G113" s="62">
        <f t="shared" si="5"/>
        <v>1714</v>
      </c>
    </row>
    <row r="114" spans="1:7" ht="15.75" hidden="1">
      <c r="A114" s="46"/>
      <c r="B114" s="35"/>
      <c r="C114" s="35"/>
      <c r="D114" s="38"/>
      <c r="E114" s="62">
        <v>1714</v>
      </c>
      <c r="F114" s="62">
        <v>1714</v>
      </c>
      <c r="G114" s="62">
        <f t="shared" si="5"/>
        <v>1714</v>
      </c>
    </row>
    <row r="115" spans="1:7" ht="15.75" hidden="1">
      <c r="A115" s="46"/>
      <c r="B115" s="35"/>
      <c r="C115" s="35"/>
      <c r="D115" s="38"/>
      <c r="E115" s="62">
        <v>1714</v>
      </c>
      <c r="F115" s="62">
        <v>1714</v>
      </c>
      <c r="G115" s="62">
        <f t="shared" si="5"/>
        <v>1714</v>
      </c>
    </row>
    <row r="116" spans="1:7" ht="15.75" hidden="1">
      <c r="A116" s="46"/>
      <c r="B116" s="35"/>
      <c r="C116" s="35"/>
      <c r="D116" s="19"/>
      <c r="E116" s="62">
        <v>1714</v>
      </c>
      <c r="F116" s="62">
        <v>1714</v>
      </c>
      <c r="G116" s="62">
        <f t="shared" si="5"/>
        <v>1714</v>
      </c>
    </row>
    <row r="117" spans="1:7" ht="15.75" hidden="1">
      <c r="A117" s="46"/>
      <c r="B117" s="35"/>
      <c r="C117" s="35"/>
      <c r="D117" s="19"/>
      <c r="E117" s="62">
        <v>1714</v>
      </c>
      <c r="F117" s="62">
        <v>1714</v>
      </c>
      <c r="G117" s="62">
        <f t="shared" si="5"/>
        <v>1714</v>
      </c>
    </row>
    <row r="118" spans="1:7" ht="15.75" hidden="1">
      <c r="A118" s="46"/>
      <c r="B118" s="35"/>
      <c r="C118" s="35"/>
      <c r="D118" s="19"/>
      <c r="E118" s="62">
        <v>1714</v>
      </c>
      <c r="F118" s="62">
        <v>1714</v>
      </c>
      <c r="G118" s="62">
        <f t="shared" si="5"/>
        <v>1714</v>
      </c>
    </row>
    <row r="119" spans="1:7" ht="15.75" hidden="1">
      <c r="A119" s="46"/>
      <c r="B119" s="35"/>
      <c r="C119" s="35"/>
      <c r="D119" s="19"/>
      <c r="E119" s="62">
        <v>1714</v>
      </c>
      <c r="F119" s="62">
        <v>1714</v>
      </c>
      <c r="G119" s="62">
        <f t="shared" si="5"/>
        <v>1714</v>
      </c>
    </row>
    <row r="120" spans="1:7" ht="15.75" hidden="1">
      <c r="A120" s="46"/>
      <c r="B120" s="35"/>
      <c r="C120" s="35"/>
      <c r="D120" s="19"/>
      <c r="E120" s="62">
        <v>1714</v>
      </c>
      <c r="F120" s="62">
        <v>1714</v>
      </c>
      <c r="G120" s="62">
        <f t="shared" si="5"/>
        <v>1714</v>
      </c>
    </row>
    <row r="121" spans="1:7" ht="15.75" hidden="1">
      <c r="A121" s="46"/>
      <c r="B121" s="35"/>
      <c r="C121" s="35"/>
      <c r="D121" s="19"/>
      <c r="E121" s="62">
        <v>1714</v>
      </c>
      <c r="F121" s="62">
        <v>1714</v>
      </c>
      <c r="G121" s="62">
        <f t="shared" si="5"/>
        <v>1714</v>
      </c>
    </row>
    <row r="122" spans="1:7" ht="15.75">
      <c r="A122" s="46" t="s">
        <v>99</v>
      </c>
      <c r="B122" s="35" t="s">
        <v>101</v>
      </c>
      <c r="C122" s="35" t="s">
        <v>89</v>
      </c>
      <c r="D122" s="19">
        <v>540</v>
      </c>
      <c r="E122" s="62">
        <v>1714</v>
      </c>
      <c r="F122" s="62">
        <v>1714</v>
      </c>
      <c r="G122" s="62">
        <f t="shared" si="5"/>
        <v>1714</v>
      </c>
    </row>
    <row r="123" spans="1:7" ht="15.75">
      <c r="A123" s="17" t="s">
        <v>18</v>
      </c>
      <c r="B123" s="17"/>
      <c r="C123" s="17"/>
      <c r="D123" s="17"/>
      <c r="E123" s="68">
        <f>B16-B33</f>
        <v>10917</v>
      </c>
      <c r="F123" s="68">
        <f>F16-F33</f>
        <v>159.4367999999995</v>
      </c>
      <c r="G123" s="68">
        <f>G16-G33</f>
        <v>372.7736992000009</v>
      </c>
    </row>
    <row r="124" spans="1:7" ht="66" customHeight="1">
      <c r="A124" s="47" t="s">
        <v>25</v>
      </c>
      <c r="B124" s="47"/>
      <c r="C124" s="47"/>
      <c r="D124" s="47"/>
      <c r="E124" s="62">
        <v>0</v>
      </c>
      <c r="F124" s="62">
        <f>F123/F18</f>
        <v>0.016356129239814502</v>
      </c>
      <c r="G124" s="62">
        <f>G123/G18</f>
        <v>0.036351428996077184</v>
      </c>
    </row>
    <row r="125" spans="1:7" ht="42" customHeight="1">
      <c r="A125" s="19" t="s">
        <v>19</v>
      </c>
      <c r="B125" s="19"/>
      <c r="C125" s="19"/>
      <c r="D125" s="19"/>
      <c r="E125" s="62"/>
      <c r="F125" s="62"/>
      <c r="G125" s="62"/>
    </row>
    <row r="126" spans="1:7" ht="39" customHeight="1">
      <c r="A126" s="22" t="s">
        <v>20</v>
      </c>
      <c r="B126" s="22"/>
      <c r="C126" s="22"/>
      <c r="D126" s="22"/>
      <c r="E126" s="48">
        <v>0</v>
      </c>
      <c r="F126" s="49"/>
      <c r="G126" s="49"/>
    </row>
    <row r="127" spans="1:4" ht="15.75">
      <c r="A127" s="50"/>
      <c r="B127" s="50"/>
      <c r="C127" s="50"/>
      <c r="D127" s="50"/>
    </row>
  </sheetData>
  <sheetProtection/>
  <mergeCells count="28">
    <mergeCell ref="E1:G1"/>
    <mergeCell ref="E2:G2"/>
    <mergeCell ref="E3:G3"/>
    <mergeCell ref="D4:G4"/>
    <mergeCell ref="A5:G6"/>
    <mergeCell ref="B19:E19"/>
    <mergeCell ref="F12:G12"/>
    <mergeCell ref="B16:E16"/>
    <mergeCell ref="B14:E14"/>
    <mergeCell ref="A7:G7"/>
    <mergeCell ref="A8:G8"/>
    <mergeCell ref="B17:E17"/>
    <mergeCell ref="B18:E18"/>
    <mergeCell ref="A9:G9"/>
    <mergeCell ref="A12:A13"/>
    <mergeCell ref="A10:G10"/>
    <mergeCell ref="B12:E12"/>
    <mergeCell ref="B13:E13"/>
    <mergeCell ref="B20:E20"/>
    <mergeCell ref="B23:E23"/>
    <mergeCell ref="B33:E33"/>
    <mergeCell ref="B28:E28"/>
    <mergeCell ref="B29:E29"/>
    <mergeCell ref="B15:E15"/>
    <mergeCell ref="B24:E24"/>
    <mergeCell ref="B25:E25"/>
    <mergeCell ref="B26:E26"/>
    <mergeCell ref="B27:E27"/>
  </mergeCells>
  <printOptions/>
  <pageMargins left="0.8267716535433072" right="0.1968503937007874" top="0.2362204724409449" bottom="0.31496062992125984" header="0.2362204724409449" footer="0.31496062992125984"/>
  <pageSetup horizontalDpi="600" verticalDpi="600" orientation="portrait" paperSize="9" scale="94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3"/>
  <sheetViews>
    <sheetView tabSelected="1" zoomScalePageLayoutView="0" workbookViewId="0" topLeftCell="A4">
      <selection activeCell="J23" sqref="J23"/>
    </sheetView>
  </sheetViews>
  <sheetFormatPr defaultColWidth="9.00390625" defaultRowHeight="12.75"/>
  <cols>
    <col min="1" max="1" width="37.625" style="10" customWidth="1"/>
    <col min="2" max="2" width="6.125" style="10" customWidth="1"/>
    <col min="3" max="3" width="11.875" style="10" customWidth="1"/>
    <col min="4" max="4" width="4.875" style="10" customWidth="1"/>
    <col min="5" max="5" width="10.625" style="10" customWidth="1"/>
    <col min="6" max="6" width="12.125" style="10" customWidth="1"/>
    <col min="7" max="7" width="14.625" style="10" customWidth="1"/>
    <col min="8" max="8" width="11.75390625" style="57" customWidth="1"/>
    <col min="9" max="27" width="9.125" style="57" customWidth="1"/>
  </cols>
  <sheetData>
    <row r="1" spans="5:7" ht="15.75" hidden="1">
      <c r="E1" s="115"/>
      <c r="F1" s="115"/>
      <c r="G1" s="115"/>
    </row>
    <row r="2" spans="5:7" ht="15.75" hidden="1">
      <c r="E2" s="116"/>
      <c r="F2" s="116"/>
      <c r="G2" s="116"/>
    </row>
    <row r="3" spans="5:7" ht="15.75" hidden="1">
      <c r="E3" s="116"/>
      <c r="F3" s="116"/>
      <c r="G3" s="116"/>
    </row>
    <row r="4" spans="4:7" ht="17.25" customHeight="1">
      <c r="D4" s="117" t="s">
        <v>102</v>
      </c>
      <c r="E4" s="117"/>
      <c r="F4" s="117"/>
      <c r="G4" s="117"/>
    </row>
    <row r="5" spans="1:7" ht="15" customHeight="1">
      <c r="A5" s="117" t="s">
        <v>177</v>
      </c>
      <c r="B5" s="117"/>
      <c r="C5" s="117"/>
      <c r="D5" s="117"/>
      <c r="E5" s="117"/>
      <c r="F5" s="117"/>
      <c r="G5" s="117"/>
    </row>
    <row r="6" spans="1:7" ht="0.75" customHeight="1">
      <c r="A6" s="117"/>
      <c r="B6" s="117"/>
      <c r="C6" s="117"/>
      <c r="D6" s="117"/>
      <c r="E6" s="117"/>
      <c r="F6" s="117"/>
      <c r="G6" s="117"/>
    </row>
    <row r="7" spans="1:7" ht="31.5" customHeight="1">
      <c r="A7" s="118" t="s">
        <v>176</v>
      </c>
      <c r="B7" s="118"/>
      <c r="C7" s="118"/>
      <c r="D7" s="118"/>
      <c r="E7" s="118"/>
      <c r="F7" s="118"/>
      <c r="G7" s="118"/>
    </row>
    <row r="8" spans="1:7" ht="17.25" customHeight="1">
      <c r="A8" s="102"/>
      <c r="B8" s="102"/>
      <c r="C8" s="102"/>
      <c r="D8" s="102"/>
      <c r="E8" s="102"/>
      <c r="F8" s="102"/>
      <c r="G8" s="102"/>
    </row>
    <row r="9" spans="1:7" ht="20.25" customHeight="1">
      <c r="A9" s="106" t="s">
        <v>21</v>
      </c>
      <c r="B9" s="106"/>
      <c r="C9" s="106"/>
      <c r="D9" s="106"/>
      <c r="E9" s="106"/>
      <c r="F9" s="106"/>
      <c r="G9" s="106"/>
    </row>
    <row r="10" spans="1:7" ht="15.75">
      <c r="A10" s="109" t="s">
        <v>113</v>
      </c>
      <c r="B10" s="109"/>
      <c r="C10" s="109"/>
      <c r="D10" s="109"/>
      <c r="E10" s="110"/>
      <c r="F10" s="110"/>
      <c r="G10" s="110"/>
    </row>
    <row r="11" ht="15.75">
      <c r="G11" s="11" t="s">
        <v>5</v>
      </c>
    </row>
    <row r="12" spans="1:7" ht="31.5" customHeight="1">
      <c r="A12" s="107" t="s">
        <v>0</v>
      </c>
      <c r="B12" s="111" t="s">
        <v>4</v>
      </c>
      <c r="C12" s="111"/>
      <c r="D12" s="111"/>
      <c r="E12" s="111"/>
      <c r="F12" s="111" t="s">
        <v>3</v>
      </c>
      <c r="G12" s="111"/>
    </row>
    <row r="13" spans="1:7" ht="15.75">
      <c r="A13" s="108"/>
      <c r="B13" s="112" t="s">
        <v>90</v>
      </c>
      <c r="C13" s="113"/>
      <c r="D13" s="113"/>
      <c r="E13" s="114"/>
      <c r="F13" s="12" t="s">
        <v>112</v>
      </c>
      <c r="G13" s="12" t="s">
        <v>134</v>
      </c>
    </row>
    <row r="14" spans="1:27" s="1" customFormat="1" ht="15.75">
      <c r="A14" s="13">
        <v>1</v>
      </c>
      <c r="B14" s="103">
        <v>2</v>
      </c>
      <c r="C14" s="104"/>
      <c r="D14" s="104"/>
      <c r="E14" s="105"/>
      <c r="F14" s="13">
        <v>3</v>
      </c>
      <c r="G14" s="13">
        <v>4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" customFormat="1" ht="31.5" customHeight="1">
      <c r="A15" s="14" t="s">
        <v>23</v>
      </c>
      <c r="B15" s="93"/>
      <c r="C15" s="94"/>
      <c r="D15" s="94"/>
      <c r="E15" s="95"/>
      <c r="F15" s="15"/>
      <c r="G15" s="15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8" ht="15.75">
      <c r="A16" s="16" t="s">
        <v>1</v>
      </c>
      <c r="B16" s="90">
        <f>B19+B20+B23</f>
        <v>20684.3</v>
      </c>
      <c r="C16" s="91"/>
      <c r="D16" s="91"/>
      <c r="E16" s="92"/>
      <c r="F16" s="7">
        <f>F18+F23</f>
        <v>18987.131999999998</v>
      </c>
      <c r="G16" s="7">
        <f>G18+G23</f>
        <v>19503.975768</v>
      </c>
      <c r="H16" s="59"/>
    </row>
    <row r="17" spans="1:7" ht="15.75">
      <c r="A17" s="17" t="s">
        <v>2</v>
      </c>
      <c r="B17" s="103"/>
      <c r="C17" s="104"/>
      <c r="D17" s="104"/>
      <c r="E17" s="105"/>
      <c r="F17" s="18"/>
      <c r="G17" s="18"/>
    </row>
    <row r="18" spans="1:7" ht="15.75">
      <c r="A18" s="17"/>
      <c r="B18" s="119">
        <f>B19+B20</f>
        <v>9266</v>
      </c>
      <c r="C18" s="120"/>
      <c r="D18" s="120"/>
      <c r="E18" s="121"/>
      <c r="F18" s="81">
        <f>SUM(F19:F20)</f>
        <v>9747.832</v>
      </c>
      <c r="G18" s="81">
        <f>SUM(G19:G20)</f>
        <v>10225.475768</v>
      </c>
    </row>
    <row r="19" spans="1:7" ht="15.75">
      <c r="A19" s="19" t="s">
        <v>7</v>
      </c>
      <c r="B19" s="119">
        <v>7052</v>
      </c>
      <c r="C19" s="120"/>
      <c r="D19" s="120"/>
      <c r="E19" s="121"/>
      <c r="F19" s="81">
        <f>B19*1.052</f>
        <v>7418.704000000001</v>
      </c>
      <c r="G19" s="81">
        <f>F19*1.049</f>
        <v>7782.220496</v>
      </c>
    </row>
    <row r="20" spans="1:7" ht="15.75">
      <c r="A20" s="19" t="s">
        <v>8</v>
      </c>
      <c r="B20" s="119">
        <v>2214</v>
      </c>
      <c r="C20" s="120"/>
      <c r="D20" s="120"/>
      <c r="E20" s="121"/>
      <c r="F20" s="81">
        <f>B20*1.052</f>
        <v>2329.128</v>
      </c>
      <c r="G20" s="81">
        <f>F20*1.049</f>
        <v>2443.255272</v>
      </c>
    </row>
    <row r="21" spans="1:7" ht="15.75" hidden="1">
      <c r="A21" s="19" t="s">
        <v>10</v>
      </c>
      <c r="B21" s="19"/>
      <c r="C21" s="19"/>
      <c r="D21" s="19"/>
      <c r="E21" s="18"/>
      <c r="F21" s="18"/>
      <c r="G21" s="18">
        <f>F21*1.052</f>
        <v>0</v>
      </c>
    </row>
    <row r="22" spans="1:7" ht="28.5" customHeight="1" hidden="1">
      <c r="A22" s="19" t="s">
        <v>11</v>
      </c>
      <c r="B22" s="19"/>
      <c r="C22" s="19"/>
      <c r="D22" s="19"/>
      <c r="E22" s="18"/>
      <c r="F22" s="18"/>
      <c r="G22" s="18">
        <f>F22*1.052</f>
        <v>0</v>
      </c>
    </row>
    <row r="23" spans="1:7" ht="47.25">
      <c r="A23" s="20" t="s">
        <v>9</v>
      </c>
      <c r="B23" s="87">
        <f>B26+B28+B29+B27</f>
        <v>11418.3</v>
      </c>
      <c r="C23" s="88"/>
      <c r="D23" s="88"/>
      <c r="E23" s="89"/>
      <c r="F23" s="21">
        <f>F26+F28+F29</f>
        <v>9239.3</v>
      </c>
      <c r="G23" s="21">
        <f>G26+G28+G29</f>
        <v>9278.5</v>
      </c>
    </row>
    <row r="24" spans="1:7" ht="31.5">
      <c r="A24" s="22" t="s">
        <v>24</v>
      </c>
      <c r="B24" s="122"/>
      <c r="C24" s="123"/>
      <c r="D24" s="123"/>
      <c r="E24" s="124"/>
      <c r="F24" s="81"/>
      <c r="G24" s="81"/>
    </row>
    <row r="25" spans="1:7" ht="15.75">
      <c r="A25" s="19" t="s">
        <v>2</v>
      </c>
      <c r="B25" s="122"/>
      <c r="C25" s="123"/>
      <c r="D25" s="123"/>
      <c r="E25" s="124"/>
      <c r="F25" s="81"/>
      <c r="G25" s="81"/>
    </row>
    <row r="26" spans="1:7" ht="65.25" customHeight="1">
      <c r="A26" s="19" t="s">
        <v>22</v>
      </c>
      <c r="B26" s="119">
        <v>2378</v>
      </c>
      <c r="C26" s="120"/>
      <c r="D26" s="120"/>
      <c r="E26" s="121"/>
      <c r="F26" s="81">
        <v>2405</v>
      </c>
      <c r="G26" s="81">
        <v>2432</v>
      </c>
    </row>
    <row r="27" spans="1:7" ht="42" customHeight="1">
      <c r="A27" s="19" t="s">
        <v>12</v>
      </c>
      <c r="B27" s="122"/>
      <c r="C27" s="123"/>
      <c r="D27" s="123"/>
      <c r="E27" s="124"/>
      <c r="F27" s="81"/>
      <c r="G27" s="81"/>
    </row>
    <row r="28" spans="1:7" ht="15.75">
      <c r="A28" s="19" t="s">
        <v>13</v>
      </c>
      <c r="B28" s="119">
        <v>427.3</v>
      </c>
      <c r="C28" s="120"/>
      <c r="D28" s="120"/>
      <c r="E28" s="121"/>
      <c r="F28" s="81">
        <v>449.6</v>
      </c>
      <c r="G28" s="81">
        <v>450.5</v>
      </c>
    </row>
    <row r="29" spans="1:7" ht="15.75">
      <c r="A29" s="19" t="s">
        <v>14</v>
      </c>
      <c r="B29" s="119">
        <v>8613</v>
      </c>
      <c r="C29" s="120"/>
      <c r="D29" s="120"/>
      <c r="E29" s="121"/>
      <c r="F29" s="81">
        <v>6384.7</v>
      </c>
      <c r="G29" s="81">
        <v>6396</v>
      </c>
    </row>
    <row r="30" spans="1:7" ht="31.5" hidden="1">
      <c r="A30" s="20" t="s">
        <v>17</v>
      </c>
      <c r="B30" s="20"/>
      <c r="C30" s="20"/>
      <c r="D30" s="20"/>
      <c r="E30" s="21"/>
      <c r="F30" s="25"/>
      <c r="G30" s="25"/>
    </row>
    <row r="31" spans="1:7" ht="15.75" hidden="1">
      <c r="A31" s="26" t="s">
        <v>15</v>
      </c>
      <c r="B31" s="26"/>
      <c r="C31" s="26"/>
      <c r="D31" s="26"/>
      <c r="E31" s="18"/>
      <c r="F31" s="18"/>
      <c r="G31" s="18"/>
    </row>
    <row r="32" spans="1:7" ht="51" customHeight="1" hidden="1">
      <c r="A32" s="27" t="s">
        <v>16</v>
      </c>
      <c r="B32" s="27"/>
      <c r="C32" s="27"/>
      <c r="D32" s="27"/>
      <c r="E32" s="17"/>
      <c r="F32" s="17"/>
      <c r="G32" s="17"/>
    </row>
    <row r="33" spans="1:9" ht="15.75">
      <c r="A33" s="28" t="s">
        <v>6</v>
      </c>
      <c r="B33" s="90">
        <f>E35+E63+E67+E99+E104+E109+E115+E74</f>
        <v>20684.300000000003</v>
      </c>
      <c r="C33" s="91"/>
      <c r="D33" s="91"/>
      <c r="E33" s="92"/>
      <c r="F33" s="8">
        <f>F35+F63+F67+F74+F99+F104+F109+F115</f>
        <v>18987.073600000003</v>
      </c>
      <c r="G33" s="8">
        <f>G35+G63+G67+G74+G99+G104+G109+G115</f>
        <v>19503.954106399997</v>
      </c>
      <c r="H33" s="59"/>
      <c r="I33" s="59"/>
    </row>
    <row r="34" spans="1:7" ht="15.75">
      <c r="A34" s="17" t="s">
        <v>2</v>
      </c>
      <c r="B34" s="13" t="s">
        <v>26</v>
      </c>
      <c r="C34" s="13" t="s">
        <v>27</v>
      </c>
      <c r="D34" s="13" t="s">
        <v>28</v>
      </c>
      <c r="E34" s="29"/>
      <c r="F34" s="30"/>
      <c r="G34" s="29"/>
    </row>
    <row r="35" spans="1:27" s="2" customFormat="1" ht="22.5" customHeight="1">
      <c r="A35" s="31" t="s">
        <v>29</v>
      </c>
      <c r="B35" s="32" t="s">
        <v>32</v>
      </c>
      <c r="C35" s="31"/>
      <c r="D35" s="31"/>
      <c r="E35" s="63">
        <f>E38+E39+E47+E51</f>
        <v>6448.900000000001</v>
      </c>
      <c r="F35" s="63">
        <f>F38+F39+F47+F51</f>
        <v>6780.342800000001</v>
      </c>
      <c r="G35" s="63">
        <f>G38+G39+G47+G51</f>
        <v>7108.904597199999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7" ht="88.5" customHeight="1">
      <c r="A36" s="34" t="s">
        <v>30</v>
      </c>
      <c r="B36" s="35" t="s">
        <v>33</v>
      </c>
      <c r="C36" s="35" t="s">
        <v>34</v>
      </c>
      <c r="D36" s="17"/>
      <c r="E36" s="62">
        <f aca="true" t="shared" si="0" ref="E36:G37">E37</f>
        <v>928.6</v>
      </c>
      <c r="F36" s="62">
        <f t="shared" si="0"/>
        <v>976.8872000000001</v>
      </c>
      <c r="G36" s="62">
        <f t="shared" si="0"/>
        <v>1024.7546728</v>
      </c>
    </row>
    <row r="37" spans="1:7" ht="15.75">
      <c r="A37" s="34" t="s">
        <v>31</v>
      </c>
      <c r="B37" s="35" t="s">
        <v>33</v>
      </c>
      <c r="C37" s="35" t="s">
        <v>35</v>
      </c>
      <c r="D37" s="17"/>
      <c r="E37" s="62">
        <f t="shared" si="0"/>
        <v>928.6</v>
      </c>
      <c r="F37" s="62">
        <f t="shared" si="0"/>
        <v>976.8872000000001</v>
      </c>
      <c r="G37" s="62">
        <f t="shared" si="0"/>
        <v>1024.7546728</v>
      </c>
    </row>
    <row r="38" spans="1:7" ht="46.5" customHeight="1">
      <c r="A38" s="34" t="s">
        <v>114</v>
      </c>
      <c r="B38" s="35" t="s">
        <v>33</v>
      </c>
      <c r="C38" s="35" t="s">
        <v>35</v>
      </c>
      <c r="D38" s="19">
        <v>121</v>
      </c>
      <c r="E38" s="62">
        <v>928.6</v>
      </c>
      <c r="F38" s="63">
        <f>E38*1.052</f>
        <v>976.8872000000001</v>
      </c>
      <c r="G38" s="62">
        <f>F38*1.049</f>
        <v>1024.7546728</v>
      </c>
    </row>
    <row r="39" spans="1:27" s="2" customFormat="1" ht="105" customHeight="1">
      <c r="A39" s="36" t="s">
        <v>36</v>
      </c>
      <c r="B39" s="32" t="s">
        <v>37</v>
      </c>
      <c r="C39" s="32" t="s">
        <v>38</v>
      </c>
      <c r="D39" s="37" t="s">
        <v>38</v>
      </c>
      <c r="E39" s="63">
        <f aca="true" t="shared" si="1" ref="E39:G40">E40</f>
        <v>5127.8</v>
      </c>
      <c r="F39" s="63">
        <f t="shared" si="1"/>
        <v>5394.445600000001</v>
      </c>
      <c r="G39" s="62">
        <f t="shared" si="1"/>
        <v>5658.7734344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7" ht="90" customHeight="1">
      <c r="A40" s="34" t="s">
        <v>30</v>
      </c>
      <c r="B40" s="35" t="s">
        <v>37</v>
      </c>
      <c r="C40" s="35" t="s">
        <v>34</v>
      </c>
      <c r="D40" s="38" t="s">
        <v>38</v>
      </c>
      <c r="E40" s="62">
        <f t="shared" si="1"/>
        <v>5127.8</v>
      </c>
      <c r="F40" s="63">
        <f t="shared" si="1"/>
        <v>5394.445600000001</v>
      </c>
      <c r="G40" s="62">
        <f t="shared" si="1"/>
        <v>5658.7734344</v>
      </c>
    </row>
    <row r="41" spans="1:7" ht="15.75">
      <c r="A41" s="34" t="s">
        <v>39</v>
      </c>
      <c r="B41" s="35" t="s">
        <v>37</v>
      </c>
      <c r="C41" s="35" t="s">
        <v>40</v>
      </c>
      <c r="D41" s="38"/>
      <c r="E41" s="62">
        <f>E42+E43+E44+E45+E46</f>
        <v>5127.8</v>
      </c>
      <c r="F41" s="63">
        <f>F42+F43+F44+F45+F46</f>
        <v>5394.445600000001</v>
      </c>
      <c r="G41" s="63">
        <f>G42+G43+G44+G45+G46</f>
        <v>5658.7734344</v>
      </c>
    </row>
    <row r="42" spans="1:7" ht="31.5">
      <c r="A42" s="34" t="s">
        <v>114</v>
      </c>
      <c r="B42" s="35" t="s">
        <v>37</v>
      </c>
      <c r="C42" s="35" t="s">
        <v>40</v>
      </c>
      <c r="D42" s="38" t="s">
        <v>129</v>
      </c>
      <c r="E42" s="62">
        <v>4136.8</v>
      </c>
      <c r="F42" s="63">
        <f>E42*1.052</f>
        <v>4351.913600000001</v>
      </c>
      <c r="G42" s="62">
        <f>F42*1.049</f>
        <v>4565.157366400001</v>
      </c>
    </row>
    <row r="43" spans="1:7" ht="31.5">
      <c r="A43" s="34" t="s">
        <v>131</v>
      </c>
      <c r="B43" s="35" t="s">
        <v>37</v>
      </c>
      <c r="C43" s="35" t="s">
        <v>40</v>
      </c>
      <c r="D43" s="38" t="s">
        <v>130</v>
      </c>
      <c r="E43" s="62">
        <v>12</v>
      </c>
      <c r="F43" s="63">
        <f>E43*1.052</f>
        <v>12.624</v>
      </c>
      <c r="G43" s="62">
        <f>F43*1.049</f>
        <v>13.242576</v>
      </c>
    </row>
    <row r="44" spans="1:7" ht="47.25">
      <c r="A44" s="55" t="s">
        <v>151</v>
      </c>
      <c r="B44" s="35" t="s">
        <v>37</v>
      </c>
      <c r="C44" s="35" t="s">
        <v>40</v>
      </c>
      <c r="D44" s="38" t="s">
        <v>144</v>
      </c>
      <c r="E44" s="62">
        <v>184</v>
      </c>
      <c r="F44" s="63">
        <f>E44*1.052</f>
        <v>193.568</v>
      </c>
      <c r="G44" s="62">
        <f>F44*1.049</f>
        <v>203.052832</v>
      </c>
    </row>
    <row r="45" spans="1:7" ht="31.5">
      <c r="A45" s="34" t="s">
        <v>116</v>
      </c>
      <c r="B45" s="35" t="s">
        <v>37</v>
      </c>
      <c r="C45" s="35" t="s">
        <v>40</v>
      </c>
      <c r="D45" s="38" t="s">
        <v>119</v>
      </c>
      <c r="E45" s="62">
        <v>783</v>
      </c>
      <c r="F45" s="63">
        <f>E45*1.052</f>
        <v>823.716</v>
      </c>
      <c r="G45" s="62">
        <f>F45*1.049</f>
        <v>864.078084</v>
      </c>
    </row>
    <row r="46" spans="1:7" ht="31.5">
      <c r="A46" s="34" t="s">
        <v>143</v>
      </c>
      <c r="B46" s="35" t="s">
        <v>37</v>
      </c>
      <c r="C46" s="35" t="s">
        <v>40</v>
      </c>
      <c r="D46" s="38" t="s">
        <v>142</v>
      </c>
      <c r="E46" s="62">
        <v>12</v>
      </c>
      <c r="F46" s="63">
        <f>E46*1.052</f>
        <v>12.624</v>
      </c>
      <c r="G46" s="62">
        <f>F46*1.049</f>
        <v>13.242576</v>
      </c>
    </row>
    <row r="47" spans="1:27" s="4" customFormat="1" ht="15.75">
      <c r="A47" s="42" t="s">
        <v>41</v>
      </c>
      <c r="B47" s="40" t="s">
        <v>96</v>
      </c>
      <c r="C47" s="40"/>
      <c r="D47" s="40"/>
      <c r="E47" s="53">
        <f>E48</f>
        <v>75</v>
      </c>
      <c r="F47" s="61">
        <f>F48</f>
        <v>75</v>
      </c>
      <c r="G47" s="53">
        <f>G48</f>
        <v>75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</row>
    <row r="48" spans="1:7" ht="15.75">
      <c r="A48" s="34" t="s">
        <v>41</v>
      </c>
      <c r="B48" s="35" t="s">
        <v>96</v>
      </c>
      <c r="C48" s="35" t="s">
        <v>42</v>
      </c>
      <c r="D48" s="38"/>
      <c r="E48" s="62">
        <f>E49</f>
        <v>75</v>
      </c>
      <c r="F48" s="63">
        <v>75</v>
      </c>
      <c r="G48" s="62">
        <v>75</v>
      </c>
    </row>
    <row r="49" spans="1:7" ht="31.5">
      <c r="A49" s="34" t="s">
        <v>43</v>
      </c>
      <c r="B49" s="35" t="s">
        <v>96</v>
      </c>
      <c r="C49" s="35" t="s">
        <v>44</v>
      </c>
      <c r="D49" s="38"/>
      <c r="E49" s="62">
        <f>E50</f>
        <v>75</v>
      </c>
      <c r="F49" s="63">
        <v>75</v>
      </c>
      <c r="G49" s="62">
        <v>75</v>
      </c>
    </row>
    <row r="50" spans="1:7" ht="15.75">
      <c r="A50" s="34" t="s">
        <v>118</v>
      </c>
      <c r="B50" s="35" t="s">
        <v>96</v>
      </c>
      <c r="C50" s="35" t="s">
        <v>44</v>
      </c>
      <c r="D50" s="38" t="s">
        <v>117</v>
      </c>
      <c r="E50" s="62">
        <v>75</v>
      </c>
      <c r="F50" s="63">
        <v>75</v>
      </c>
      <c r="G50" s="62">
        <v>75</v>
      </c>
    </row>
    <row r="51" spans="1:27" s="4" customFormat="1" ht="31.5">
      <c r="A51" s="43" t="s">
        <v>45</v>
      </c>
      <c r="B51" s="40" t="s">
        <v>97</v>
      </c>
      <c r="C51" s="40"/>
      <c r="D51" s="40" t="s">
        <v>38</v>
      </c>
      <c r="E51" s="53">
        <f>E52</f>
        <v>317.5</v>
      </c>
      <c r="F51" s="53">
        <f>F53+F55</f>
        <v>334.01</v>
      </c>
      <c r="G51" s="53">
        <f>G53+G55</f>
        <v>350.37649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</row>
    <row r="52" spans="1:7" ht="63">
      <c r="A52" s="34" t="s">
        <v>149</v>
      </c>
      <c r="B52" s="35" t="s">
        <v>97</v>
      </c>
      <c r="C52" s="35" t="s">
        <v>47</v>
      </c>
      <c r="D52" s="38" t="s">
        <v>38</v>
      </c>
      <c r="E52" s="62">
        <f>E54+E58+E60+E62</f>
        <v>317.5</v>
      </c>
      <c r="F52" s="62">
        <f>F54+F58+F60+F62</f>
        <v>334.01000000000005</v>
      </c>
      <c r="G52" s="62">
        <f>G54+G58+G60+G62</f>
        <v>350.37649</v>
      </c>
    </row>
    <row r="53" spans="1:7" ht="55.5" customHeight="1">
      <c r="A53" s="34" t="s">
        <v>150</v>
      </c>
      <c r="B53" s="35" t="s">
        <v>97</v>
      </c>
      <c r="C53" s="35" t="s">
        <v>91</v>
      </c>
      <c r="D53" s="38"/>
      <c r="E53" s="62">
        <f>E54</f>
        <v>143.5</v>
      </c>
      <c r="F53" s="62">
        <f>F54</f>
        <v>150.96200000000002</v>
      </c>
      <c r="G53" s="62">
        <f>G54</f>
        <v>158.359138</v>
      </c>
    </row>
    <row r="54" spans="1:7" ht="45.75" customHeight="1">
      <c r="A54" s="34" t="s">
        <v>116</v>
      </c>
      <c r="B54" s="35" t="s">
        <v>97</v>
      </c>
      <c r="C54" s="35" t="s">
        <v>91</v>
      </c>
      <c r="D54" s="38" t="s">
        <v>119</v>
      </c>
      <c r="E54" s="62">
        <v>143.5</v>
      </c>
      <c r="F54" s="63">
        <f>E54*1.052</f>
        <v>150.96200000000002</v>
      </c>
      <c r="G54" s="62">
        <f>F54*1.049</f>
        <v>158.359138</v>
      </c>
    </row>
    <row r="55" spans="1:7" ht="47.25">
      <c r="A55" s="34" t="s">
        <v>48</v>
      </c>
      <c r="B55" s="35" t="s">
        <v>97</v>
      </c>
      <c r="C55" s="35" t="s">
        <v>49</v>
      </c>
      <c r="D55" s="38"/>
      <c r="E55" s="62">
        <f>E56</f>
        <v>174</v>
      </c>
      <c r="F55" s="63">
        <f aca="true" t="shared" si="2" ref="F55:F62">E55*1.052</f>
        <v>183.048</v>
      </c>
      <c r="G55" s="62">
        <f aca="true" t="shared" si="3" ref="G55:G62">F55*1.049</f>
        <v>192.017352</v>
      </c>
    </row>
    <row r="56" spans="1:7" ht="31.5">
      <c r="A56" s="34" t="s">
        <v>145</v>
      </c>
      <c r="B56" s="35" t="s">
        <v>97</v>
      </c>
      <c r="C56" s="35" t="s">
        <v>50</v>
      </c>
      <c r="D56" s="38"/>
      <c r="E56" s="62">
        <f>E58+E60+E62</f>
        <v>174</v>
      </c>
      <c r="F56" s="62">
        <f>F58+F60+F62</f>
        <v>183.048</v>
      </c>
      <c r="G56" s="62">
        <f>G58+G60+G62</f>
        <v>192.01735199999996</v>
      </c>
    </row>
    <row r="57" spans="1:7" ht="31.5">
      <c r="A57" s="34" t="s">
        <v>109</v>
      </c>
      <c r="B57" s="35" t="s">
        <v>97</v>
      </c>
      <c r="C57" s="35" t="s">
        <v>135</v>
      </c>
      <c r="D57" s="38"/>
      <c r="E57" s="62">
        <v>70</v>
      </c>
      <c r="F57" s="63">
        <f t="shared" si="2"/>
        <v>73.64</v>
      </c>
      <c r="G57" s="62">
        <f t="shared" si="3"/>
        <v>77.24835999999999</v>
      </c>
    </row>
    <row r="58" spans="1:7" ht="38.25" customHeight="1">
      <c r="A58" s="34" t="s">
        <v>116</v>
      </c>
      <c r="B58" s="35" t="s">
        <v>97</v>
      </c>
      <c r="C58" s="35" t="s">
        <v>135</v>
      </c>
      <c r="D58" s="38" t="s">
        <v>119</v>
      </c>
      <c r="E58" s="62">
        <v>70</v>
      </c>
      <c r="F58" s="63">
        <f t="shared" si="2"/>
        <v>73.64</v>
      </c>
      <c r="G58" s="62">
        <f t="shared" si="3"/>
        <v>77.24835999999999</v>
      </c>
    </row>
    <row r="59" spans="1:7" ht="66.75" customHeight="1">
      <c r="A59" s="34" t="s">
        <v>152</v>
      </c>
      <c r="B59" s="35" t="s">
        <v>97</v>
      </c>
      <c r="C59" s="35" t="s">
        <v>137</v>
      </c>
      <c r="D59" s="38"/>
      <c r="E59" s="62">
        <v>30</v>
      </c>
      <c r="F59" s="63">
        <f t="shared" si="2"/>
        <v>31.560000000000002</v>
      </c>
      <c r="G59" s="62">
        <f t="shared" si="3"/>
        <v>33.10644</v>
      </c>
    </row>
    <row r="60" spans="1:7" ht="31.5">
      <c r="A60" s="34" t="s">
        <v>116</v>
      </c>
      <c r="B60" s="35" t="s">
        <v>97</v>
      </c>
      <c r="C60" s="35" t="s">
        <v>137</v>
      </c>
      <c r="D60" s="38" t="s">
        <v>119</v>
      </c>
      <c r="E60" s="62">
        <v>30</v>
      </c>
      <c r="F60" s="63">
        <f t="shared" si="2"/>
        <v>31.560000000000002</v>
      </c>
      <c r="G60" s="62">
        <f t="shared" si="3"/>
        <v>33.10644</v>
      </c>
    </row>
    <row r="61" spans="1:7" ht="31.5">
      <c r="A61" s="34" t="s">
        <v>111</v>
      </c>
      <c r="B61" s="35" t="s">
        <v>97</v>
      </c>
      <c r="C61" s="35" t="s">
        <v>136</v>
      </c>
      <c r="D61" s="38"/>
      <c r="E61" s="62">
        <v>74</v>
      </c>
      <c r="F61" s="63">
        <f t="shared" si="2"/>
        <v>77.848</v>
      </c>
      <c r="G61" s="62">
        <f t="shared" si="3"/>
        <v>81.66255199999999</v>
      </c>
    </row>
    <row r="62" spans="1:7" ht="39.75" customHeight="1">
      <c r="A62" s="34" t="s">
        <v>116</v>
      </c>
      <c r="B62" s="35" t="s">
        <v>97</v>
      </c>
      <c r="C62" s="35" t="s">
        <v>136</v>
      </c>
      <c r="D62" s="38" t="s">
        <v>119</v>
      </c>
      <c r="E62" s="62">
        <v>74</v>
      </c>
      <c r="F62" s="63">
        <f t="shared" si="2"/>
        <v>77.848</v>
      </c>
      <c r="G62" s="62">
        <f t="shared" si="3"/>
        <v>81.66255199999999</v>
      </c>
    </row>
    <row r="63" spans="1:27" s="4" customFormat="1" ht="20.25" customHeight="1">
      <c r="A63" s="43" t="s">
        <v>51</v>
      </c>
      <c r="B63" s="40" t="s">
        <v>52</v>
      </c>
      <c r="C63" s="40"/>
      <c r="D63" s="40"/>
      <c r="E63" s="53">
        <f>E64</f>
        <v>427.3</v>
      </c>
      <c r="F63" s="53">
        <f>F64</f>
        <v>449.6</v>
      </c>
      <c r="G63" s="53">
        <f>G64</f>
        <v>450.5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1:7" ht="63">
      <c r="A64" s="34" t="s">
        <v>108</v>
      </c>
      <c r="B64" s="35" t="s">
        <v>53</v>
      </c>
      <c r="C64" s="35" t="s">
        <v>146</v>
      </c>
      <c r="D64" s="38"/>
      <c r="E64" s="62">
        <f>E65+E66</f>
        <v>427.3</v>
      </c>
      <c r="F64" s="62">
        <f>F65+F66</f>
        <v>449.6</v>
      </c>
      <c r="G64" s="62">
        <f>G65+G66</f>
        <v>450.5</v>
      </c>
    </row>
    <row r="65" spans="1:7" ht="31.5">
      <c r="A65" s="34" t="s">
        <v>114</v>
      </c>
      <c r="B65" s="35" t="s">
        <v>53</v>
      </c>
      <c r="C65" s="35" t="s">
        <v>146</v>
      </c>
      <c r="D65" s="38" t="s">
        <v>129</v>
      </c>
      <c r="E65" s="62">
        <v>384.6</v>
      </c>
      <c r="F65" s="63">
        <v>404.6</v>
      </c>
      <c r="G65" s="62">
        <v>405.5</v>
      </c>
    </row>
    <row r="66" spans="1:7" ht="31.5">
      <c r="A66" s="34" t="s">
        <v>116</v>
      </c>
      <c r="B66" s="35" t="s">
        <v>53</v>
      </c>
      <c r="C66" s="35" t="s">
        <v>146</v>
      </c>
      <c r="D66" s="38" t="s">
        <v>115</v>
      </c>
      <c r="E66" s="62">
        <v>42.7</v>
      </c>
      <c r="F66" s="63">
        <v>45</v>
      </c>
      <c r="G66" s="62">
        <v>45</v>
      </c>
    </row>
    <row r="67" spans="1:7" ht="15.75">
      <c r="A67" s="51" t="s">
        <v>140</v>
      </c>
      <c r="B67" s="52" t="s">
        <v>153</v>
      </c>
      <c r="C67" s="52"/>
      <c r="D67" s="52"/>
      <c r="E67" s="53">
        <f>E70+E73</f>
        <v>2997</v>
      </c>
      <c r="F67" s="53">
        <f>F70+F73</f>
        <v>2158.4</v>
      </c>
      <c r="G67" s="53">
        <f>G70+G73</f>
        <v>2230.5</v>
      </c>
    </row>
    <row r="68" spans="1:7" ht="31.5">
      <c r="A68" s="55" t="s">
        <v>141</v>
      </c>
      <c r="B68" s="56" t="s">
        <v>139</v>
      </c>
      <c r="C68" s="56"/>
      <c r="D68" s="56"/>
      <c r="E68" s="62">
        <f>E70+E73</f>
        <v>2997</v>
      </c>
      <c r="F68" s="62">
        <f>F70+F73</f>
        <v>2158.4</v>
      </c>
      <c r="G68" s="62">
        <f>G70+G73</f>
        <v>2230.5</v>
      </c>
    </row>
    <row r="69" spans="1:7" ht="47.25">
      <c r="A69" s="55" t="s">
        <v>154</v>
      </c>
      <c r="B69" s="56" t="s">
        <v>139</v>
      </c>
      <c r="C69" s="83" t="s">
        <v>155</v>
      </c>
      <c r="D69" s="56"/>
      <c r="E69" s="62">
        <f>E70</f>
        <v>1133</v>
      </c>
      <c r="F69" s="62">
        <f>F70</f>
        <v>0</v>
      </c>
      <c r="G69" s="62">
        <f>G70</f>
        <v>0</v>
      </c>
    </row>
    <row r="70" spans="1:7" ht="31.5">
      <c r="A70" s="34" t="s">
        <v>116</v>
      </c>
      <c r="B70" s="56" t="s">
        <v>139</v>
      </c>
      <c r="C70" s="56" t="s">
        <v>155</v>
      </c>
      <c r="D70" s="56" t="s">
        <v>119</v>
      </c>
      <c r="E70" s="62">
        <v>1133</v>
      </c>
      <c r="F70" s="63">
        <v>0</v>
      </c>
      <c r="G70" s="62">
        <v>0</v>
      </c>
    </row>
    <row r="71" spans="1:7" ht="15.75">
      <c r="A71" s="55" t="s">
        <v>62</v>
      </c>
      <c r="B71" s="56" t="s">
        <v>139</v>
      </c>
      <c r="C71" s="56" t="s">
        <v>64</v>
      </c>
      <c r="D71" s="56"/>
      <c r="E71" s="62">
        <f>E73</f>
        <v>1864</v>
      </c>
      <c r="F71" s="62">
        <f>F73</f>
        <v>2158.4</v>
      </c>
      <c r="G71" s="62">
        <f>G73</f>
        <v>2230.5</v>
      </c>
    </row>
    <row r="72" spans="1:7" ht="84.75" customHeight="1">
      <c r="A72" s="34" t="s">
        <v>138</v>
      </c>
      <c r="B72" s="35" t="s">
        <v>139</v>
      </c>
      <c r="C72" s="35" t="s">
        <v>67</v>
      </c>
      <c r="D72" s="38"/>
      <c r="E72" s="62">
        <f>E73</f>
        <v>1864</v>
      </c>
      <c r="F72" s="62">
        <f>F73</f>
        <v>2158.4</v>
      </c>
      <c r="G72" s="62">
        <f>G73</f>
        <v>2230.5</v>
      </c>
    </row>
    <row r="73" spans="1:7" ht="31.5">
      <c r="A73" s="34" t="s">
        <v>116</v>
      </c>
      <c r="B73" s="35" t="s">
        <v>139</v>
      </c>
      <c r="C73" s="35" t="s">
        <v>67</v>
      </c>
      <c r="D73" s="38" t="s">
        <v>119</v>
      </c>
      <c r="E73" s="62">
        <v>1864</v>
      </c>
      <c r="F73" s="63">
        <v>2158.4</v>
      </c>
      <c r="G73" s="62">
        <v>2230.5</v>
      </c>
    </row>
    <row r="74" spans="1:27" s="3" customFormat="1" ht="15.75">
      <c r="A74" s="43" t="s">
        <v>55</v>
      </c>
      <c r="B74" s="44" t="s">
        <v>56</v>
      </c>
      <c r="C74" s="45"/>
      <c r="D74" s="44"/>
      <c r="E74" s="69">
        <f>E75+E83+E90</f>
        <v>3329.8</v>
      </c>
      <c r="F74" s="69">
        <f>F75+F83+F90</f>
        <v>2098.5296</v>
      </c>
      <c r="G74" s="69">
        <f>G75+G83+G90</f>
        <v>2201.3575504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s="3" customFormat="1" ht="15.75">
      <c r="A75" s="70" t="s">
        <v>60</v>
      </c>
      <c r="B75" s="71" t="s">
        <v>61</v>
      </c>
      <c r="C75" s="72"/>
      <c r="D75" s="71"/>
      <c r="E75" s="66">
        <f>E77+E80+E82</f>
        <v>791.8</v>
      </c>
      <c r="F75" s="66">
        <f>F77+F80+F82</f>
        <v>107.09360000000001</v>
      </c>
      <c r="G75" s="66">
        <f>G77+G80+G82</f>
        <v>112.3411864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27" s="3" customFormat="1" ht="94.5">
      <c r="A76" s="34" t="s">
        <v>148</v>
      </c>
      <c r="B76" s="71" t="s">
        <v>61</v>
      </c>
      <c r="C76" s="73" t="s">
        <v>147</v>
      </c>
      <c r="D76" s="71"/>
      <c r="E76" s="82">
        <f>E77</f>
        <v>690</v>
      </c>
      <c r="F76" s="82">
        <f>F77</f>
        <v>0</v>
      </c>
      <c r="G76" s="82">
        <f>G77</f>
        <v>0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 s="3" customFormat="1" ht="31.5">
      <c r="A77" s="34" t="s">
        <v>116</v>
      </c>
      <c r="B77" s="71" t="s">
        <v>61</v>
      </c>
      <c r="C77" s="73" t="s">
        <v>147</v>
      </c>
      <c r="D77" s="56" t="s">
        <v>119</v>
      </c>
      <c r="E77" s="82">
        <v>690</v>
      </c>
      <c r="F77" s="62">
        <v>0</v>
      </c>
      <c r="G77" s="62">
        <v>0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 s="5" customFormat="1" ht="24" customHeight="1">
      <c r="A78" s="41" t="s">
        <v>93</v>
      </c>
      <c r="B78" s="37" t="s">
        <v>61</v>
      </c>
      <c r="C78" s="9">
        <v>3900000</v>
      </c>
      <c r="D78" s="37"/>
      <c r="E78" s="82">
        <f>E80+E82</f>
        <v>101.8</v>
      </c>
      <c r="F78" s="82">
        <f>F80+F82</f>
        <v>107.09360000000001</v>
      </c>
      <c r="G78" s="82">
        <f>G80+G82</f>
        <v>112.3411864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1:7" ht="69.75" customHeight="1">
      <c r="A79" s="34" t="s">
        <v>156</v>
      </c>
      <c r="B79" s="35" t="s">
        <v>61</v>
      </c>
      <c r="C79" s="35" t="s">
        <v>104</v>
      </c>
      <c r="D79" s="38"/>
      <c r="E79" s="62">
        <v>65</v>
      </c>
      <c r="F79" s="62">
        <f>F80</f>
        <v>68.38000000000001</v>
      </c>
      <c r="G79" s="62">
        <f>G80</f>
        <v>71.73062</v>
      </c>
    </row>
    <row r="80" spans="1:7" ht="37.5" customHeight="1">
      <c r="A80" s="34" t="s">
        <v>116</v>
      </c>
      <c r="B80" s="35" t="s">
        <v>61</v>
      </c>
      <c r="C80" s="35" t="s">
        <v>104</v>
      </c>
      <c r="D80" s="38" t="s">
        <v>119</v>
      </c>
      <c r="E80" s="62">
        <v>65</v>
      </c>
      <c r="F80" s="62">
        <f>E80*1.052</f>
        <v>68.38000000000001</v>
      </c>
      <c r="G80" s="62">
        <f>F80*1.049</f>
        <v>71.73062</v>
      </c>
    </row>
    <row r="81" spans="1:7" ht="37.5" customHeight="1">
      <c r="A81" s="34" t="s">
        <v>157</v>
      </c>
      <c r="B81" s="35" t="s">
        <v>61</v>
      </c>
      <c r="C81" s="35" t="s">
        <v>103</v>
      </c>
      <c r="D81" s="38"/>
      <c r="E81" s="62">
        <f>E82</f>
        <v>36.8</v>
      </c>
      <c r="F81" s="62">
        <f>F82</f>
        <v>38.7136</v>
      </c>
      <c r="G81" s="62">
        <f>G82</f>
        <v>40.610566399999996</v>
      </c>
    </row>
    <row r="82" spans="1:7" ht="40.5" customHeight="1">
      <c r="A82" s="34" t="s">
        <v>116</v>
      </c>
      <c r="B82" s="35" t="s">
        <v>61</v>
      </c>
      <c r="C82" s="35" t="s">
        <v>103</v>
      </c>
      <c r="D82" s="38" t="s">
        <v>119</v>
      </c>
      <c r="E82" s="62">
        <v>36.8</v>
      </c>
      <c r="F82" s="62">
        <f>E82*1.052</f>
        <v>38.7136</v>
      </c>
      <c r="G82" s="62">
        <f>F82*1.049</f>
        <v>40.610566399999996</v>
      </c>
    </row>
    <row r="83" spans="1:27" s="4" customFormat="1" ht="15.75">
      <c r="A83" s="43" t="s">
        <v>57</v>
      </c>
      <c r="B83" s="44" t="s">
        <v>58</v>
      </c>
      <c r="C83" s="44"/>
      <c r="D83" s="44"/>
      <c r="E83" s="53">
        <f>E86+E87+E89</f>
        <v>1112</v>
      </c>
      <c r="F83" s="53">
        <f>F85</f>
        <v>491.28400000000005</v>
      </c>
      <c r="G83" s="53">
        <f>G85</f>
        <v>515.3569160000001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</row>
    <row r="84" spans="1:27" s="6" customFormat="1" ht="31.5">
      <c r="A84" s="41" t="s">
        <v>95</v>
      </c>
      <c r="B84" s="37" t="s">
        <v>58</v>
      </c>
      <c r="C84" s="38" t="s">
        <v>106</v>
      </c>
      <c r="D84" s="37"/>
      <c r="E84" s="62">
        <f>E85</f>
        <v>467</v>
      </c>
      <c r="F84" s="62">
        <f>F85</f>
        <v>491.28400000000005</v>
      </c>
      <c r="G84" s="62">
        <f>G85</f>
        <v>515.3569160000001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</row>
    <row r="85" spans="1:7" ht="36.75" customHeight="1">
      <c r="A85" s="34" t="s">
        <v>59</v>
      </c>
      <c r="B85" s="35" t="s">
        <v>58</v>
      </c>
      <c r="C85" s="35" t="s">
        <v>107</v>
      </c>
      <c r="D85" s="38"/>
      <c r="E85" s="62">
        <f>E86+E87</f>
        <v>467</v>
      </c>
      <c r="F85" s="62">
        <f>F86+F87</f>
        <v>491.28400000000005</v>
      </c>
      <c r="G85" s="62">
        <f>G86+G87</f>
        <v>515.3569160000001</v>
      </c>
    </row>
    <row r="86" spans="1:7" ht="31.5">
      <c r="A86" s="34" t="s">
        <v>116</v>
      </c>
      <c r="B86" s="35" t="s">
        <v>58</v>
      </c>
      <c r="C86" s="35" t="s">
        <v>107</v>
      </c>
      <c r="D86" s="38" t="s">
        <v>119</v>
      </c>
      <c r="E86" s="62">
        <v>418</v>
      </c>
      <c r="F86" s="62">
        <f>E86*1.052</f>
        <v>439.73600000000005</v>
      </c>
      <c r="G86" s="62">
        <f>F86*1.049</f>
        <v>461.283064</v>
      </c>
    </row>
    <row r="87" spans="1:7" ht="31.5">
      <c r="A87" s="34" t="s">
        <v>143</v>
      </c>
      <c r="B87" s="35" t="s">
        <v>58</v>
      </c>
      <c r="C87" s="35" t="s">
        <v>107</v>
      </c>
      <c r="D87" s="38" t="s">
        <v>142</v>
      </c>
      <c r="E87" s="62">
        <v>49</v>
      </c>
      <c r="F87" s="62">
        <f>E87*1.052</f>
        <v>51.548</v>
      </c>
      <c r="G87" s="62">
        <f>F87*1.049</f>
        <v>54.073851999999995</v>
      </c>
    </row>
    <row r="88" spans="1:7" ht="94.5">
      <c r="A88" s="34" t="s">
        <v>158</v>
      </c>
      <c r="B88" s="35" t="s">
        <v>58</v>
      </c>
      <c r="C88" s="75" t="s">
        <v>160</v>
      </c>
      <c r="D88" s="38"/>
      <c r="E88" s="62">
        <f>E89</f>
        <v>645</v>
      </c>
      <c r="F88" s="62">
        <f>F89</f>
        <v>0</v>
      </c>
      <c r="G88" s="62">
        <f>G89</f>
        <v>0</v>
      </c>
    </row>
    <row r="89" spans="1:7" ht="63">
      <c r="A89" s="74" t="s">
        <v>159</v>
      </c>
      <c r="B89" s="35" t="s">
        <v>58</v>
      </c>
      <c r="C89" s="75" t="s">
        <v>160</v>
      </c>
      <c r="D89" s="76" t="s">
        <v>161</v>
      </c>
      <c r="E89" s="62">
        <v>645</v>
      </c>
      <c r="F89" s="62">
        <v>0</v>
      </c>
      <c r="G89" s="62">
        <v>0</v>
      </c>
    </row>
    <row r="90" spans="1:27" s="4" customFormat="1" ht="27.75" customHeight="1">
      <c r="A90" s="43" t="s">
        <v>62</v>
      </c>
      <c r="B90" s="44" t="s">
        <v>63</v>
      </c>
      <c r="C90" s="45"/>
      <c r="D90" s="44" t="s">
        <v>38</v>
      </c>
      <c r="E90" s="53">
        <f>E91</f>
        <v>1426</v>
      </c>
      <c r="F90" s="53">
        <f>F91</f>
        <v>1500.152</v>
      </c>
      <c r="G90" s="53">
        <f>G91</f>
        <v>1573.659448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</row>
    <row r="91" spans="1:7" ht="22.5" customHeight="1">
      <c r="A91" s="34" t="s">
        <v>62</v>
      </c>
      <c r="B91" s="32" t="s">
        <v>63</v>
      </c>
      <c r="C91" s="35" t="s">
        <v>64</v>
      </c>
      <c r="D91" s="37"/>
      <c r="E91" s="62">
        <f>E93+E95+E97+E98</f>
        <v>1426</v>
      </c>
      <c r="F91" s="62">
        <f>F93+F95+F97+F98</f>
        <v>1500.152</v>
      </c>
      <c r="G91" s="62">
        <f>G93+G95+G97+G98</f>
        <v>1573.659448</v>
      </c>
    </row>
    <row r="92" spans="1:7" ht="27.75" customHeight="1">
      <c r="A92" s="34" t="s">
        <v>65</v>
      </c>
      <c r="B92" s="32" t="s">
        <v>63</v>
      </c>
      <c r="C92" s="35" t="s">
        <v>66</v>
      </c>
      <c r="D92" s="37"/>
      <c r="E92" s="62">
        <f>E93</f>
        <v>915</v>
      </c>
      <c r="F92" s="62">
        <f>F93</f>
        <v>962.58</v>
      </c>
      <c r="G92" s="62">
        <f>G93</f>
        <v>1009.74642</v>
      </c>
    </row>
    <row r="93" spans="1:7" ht="36.75" customHeight="1">
      <c r="A93" s="34" t="s">
        <v>116</v>
      </c>
      <c r="B93" s="35" t="s">
        <v>63</v>
      </c>
      <c r="C93" s="35" t="s">
        <v>66</v>
      </c>
      <c r="D93" s="38" t="s">
        <v>119</v>
      </c>
      <c r="E93" s="62">
        <v>915</v>
      </c>
      <c r="F93" s="62">
        <f>E93*1.052</f>
        <v>962.58</v>
      </c>
      <c r="G93" s="62">
        <f>F93*1.049</f>
        <v>1009.74642</v>
      </c>
    </row>
    <row r="94" spans="1:7" ht="31.5">
      <c r="A94" s="34" t="s">
        <v>68</v>
      </c>
      <c r="B94" s="35" t="s">
        <v>63</v>
      </c>
      <c r="C94" s="35" t="s">
        <v>69</v>
      </c>
      <c r="D94" s="38"/>
      <c r="E94" s="62">
        <f>E95</f>
        <v>45</v>
      </c>
      <c r="F94" s="62">
        <f>F95</f>
        <v>47.34</v>
      </c>
      <c r="G94" s="62">
        <f>G95</f>
        <v>49.65966</v>
      </c>
    </row>
    <row r="95" spans="1:7" ht="38.25" customHeight="1">
      <c r="A95" s="34" t="s">
        <v>116</v>
      </c>
      <c r="B95" s="35" t="s">
        <v>63</v>
      </c>
      <c r="C95" s="35" t="s">
        <v>69</v>
      </c>
      <c r="D95" s="38" t="s">
        <v>119</v>
      </c>
      <c r="E95" s="62">
        <v>45</v>
      </c>
      <c r="F95" s="62">
        <f>E95*1.052</f>
        <v>47.34</v>
      </c>
      <c r="G95" s="62">
        <f>F95*1.049</f>
        <v>49.65966</v>
      </c>
    </row>
    <row r="96" spans="1:7" ht="54" customHeight="1">
      <c r="A96" s="34" t="s">
        <v>70</v>
      </c>
      <c r="B96" s="35" t="s">
        <v>63</v>
      </c>
      <c r="C96" s="35" t="s">
        <v>71</v>
      </c>
      <c r="D96" s="38"/>
      <c r="E96" s="62">
        <f>E97+E98</f>
        <v>466</v>
      </c>
      <c r="F96" s="62">
        <f>F97+F98</f>
        <v>490.232</v>
      </c>
      <c r="G96" s="62">
        <f>G97+G98</f>
        <v>514.253368</v>
      </c>
    </row>
    <row r="97" spans="1:7" ht="37.5" customHeight="1">
      <c r="A97" s="34" t="s">
        <v>116</v>
      </c>
      <c r="B97" s="35" t="s">
        <v>63</v>
      </c>
      <c r="C97" s="35" t="s">
        <v>71</v>
      </c>
      <c r="D97" s="38" t="s">
        <v>119</v>
      </c>
      <c r="E97" s="62">
        <v>460</v>
      </c>
      <c r="F97" s="62">
        <f>E97*1.052</f>
        <v>483.92</v>
      </c>
      <c r="G97" s="62">
        <f>F97*1.049</f>
        <v>507.63208</v>
      </c>
    </row>
    <row r="98" spans="1:7" ht="37.5" customHeight="1">
      <c r="A98" s="34" t="s">
        <v>143</v>
      </c>
      <c r="B98" s="35" t="s">
        <v>63</v>
      </c>
      <c r="C98" s="35" t="s">
        <v>71</v>
      </c>
      <c r="D98" s="38" t="s">
        <v>142</v>
      </c>
      <c r="E98" s="62">
        <v>6</v>
      </c>
      <c r="F98" s="62">
        <f>E98*1.052</f>
        <v>6.312</v>
      </c>
      <c r="G98" s="62">
        <f>F98*1.049</f>
        <v>6.621288</v>
      </c>
    </row>
    <row r="99" spans="1:27" s="3" customFormat="1" ht="15.75">
      <c r="A99" s="43" t="s">
        <v>72</v>
      </c>
      <c r="B99" s="44" t="s">
        <v>73</v>
      </c>
      <c r="C99" s="44"/>
      <c r="D99" s="44" t="s">
        <v>38</v>
      </c>
      <c r="E99" s="53">
        <v>23.1</v>
      </c>
      <c r="F99" s="53">
        <f>F100</f>
        <v>24.3012</v>
      </c>
      <c r="G99" s="53">
        <f>G100</f>
        <v>25.4919588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1:7" ht="37.5" customHeight="1">
      <c r="A100" s="34" t="s">
        <v>74</v>
      </c>
      <c r="B100" s="35" t="s">
        <v>75</v>
      </c>
      <c r="C100" s="35"/>
      <c r="D100" s="38" t="s">
        <v>38</v>
      </c>
      <c r="E100" s="62">
        <f>E103</f>
        <v>23.1</v>
      </c>
      <c r="F100" s="62">
        <f>F103</f>
        <v>24.3012</v>
      </c>
      <c r="G100" s="62">
        <f>G103</f>
        <v>25.4919588</v>
      </c>
    </row>
    <row r="101" spans="1:7" ht="36.75" customHeight="1">
      <c r="A101" s="34" t="s">
        <v>76</v>
      </c>
      <c r="B101" s="35" t="s">
        <v>75</v>
      </c>
      <c r="C101" s="35" t="s">
        <v>77</v>
      </c>
      <c r="D101" s="38"/>
      <c r="E101" s="62">
        <f aca="true" t="shared" si="4" ref="E101:G102">E102</f>
        <v>23.1</v>
      </c>
      <c r="F101" s="62">
        <f t="shared" si="4"/>
        <v>24.3012</v>
      </c>
      <c r="G101" s="62">
        <f t="shared" si="4"/>
        <v>25.4919588</v>
      </c>
    </row>
    <row r="102" spans="1:7" ht="37.5" customHeight="1">
      <c r="A102" s="34" t="s">
        <v>162</v>
      </c>
      <c r="B102" s="35" t="s">
        <v>75</v>
      </c>
      <c r="C102" s="35" t="s">
        <v>79</v>
      </c>
      <c r="D102" s="38"/>
      <c r="E102" s="62">
        <f t="shared" si="4"/>
        <v>23.1</v>
      </c>
      <c r="F102" s="62">
        <f t="shared" si="4"/>
        <v>24.3012</v>
      </c>
      <c r="G102" s="62">
        <f t="shared" si="4"/>
        <v>25.4919588</v>
      </c>
    </row>
    <row r="103" spans="1:7" ht="36.75" customHeight="1">
      <c r="A103" s="34" t="s">
        <v>116</v>
      </c>
      <c r="B103" s="35" t="s">
        <v>75</v>
      </c>
      <c r="C103" s="35" t="s">
        <v>79</v>
      </c>
      <c r="D103" s="38" t="s">
        <v>119</v>
      </c>
      <c r="E103" s="62">
        <v>23.1</v>
      </c>
      <c r="F103" s="62">
        <f>E103*1.052</f>
        <v>24.3012</v>
      </c>
      <c r="G103" s="62">
        <f>F103*1.049</f>
        <v>25.4919588</v>
      </c>
    </row>
    <row r="104" spans="1:7" ht="36.75" customHeight="1">
      <c r="A104" s="43" t="s">
        <v>98</v>
      </c>
      <c r="B104" s="44" t="s">
        <v>100</v>
      </c>
      <c r="C104" s="44"/>
      <c r="D104" s="44"/>
      <c r="E104" s="53">
        <f>E105</f>
        <v>1714</v>
      </c>
      <c r="F104" s="53">
        <f>F105</f>
        <v>1714</v>
      </c>
      <c r="G104" s="53">
        <f>G105</f>
        <v>1714</v>
      </c>
    </row>
    <row r="105" spans="1:7" ht="29.25" customHeight="1">
      <c r="A105" s="34" t="s">
        <v>14</v>
      </c>
      <c r="B105" s="35" t="s">
        <v>101</v>
      </c>
      <c r="C105" s="35"/>
      <c r="D105" s="38" t="s">
        <v>38</v>
      </c>
      <c r="E105" s="62">
        <v>1714</v>
      </c>
      <c r="F105" s="62">
        <v>1714</v>
      </c>
      <c r="G105" s="62">
        <f>F105</f>
        <v>1714</v>
      </c>
    </row>
    <row r="106" spans="1:7" ht="30" customHeight="1">
      <c r="A106" s="34" t="s">
        <v>14</v>
      </c>
      <c r="B106" s="35" t="s">
        <v>101</v>
      </c>
      <c r="C106" s="35" t="s">
        <v>87</v>
      </c>
      <c r="D106" s="38"/>
      <c r="E106" s="62">
        <v>1714</v>
      </c>
      <c r="F106" s="62">
        <v>1714</v>
      </c>
      <c r="G106" s="62">
        <v>1714</v>
      </c>
    </row>
    <row r="107" spans="1:7" ht="161.25" customHeight="1">
      <c r="A107" s="77" t="s">
        <v>163</v>
      </c>
      <c r="B107" s="35" t="s">
        <v>101</v>
      </c>
      <c r="C107" s="35" t="s">
        <v>89</v>
      </c>
      <c r="D107" s="38"/>
      <c r="E107" s="62">
        <v>1714</v>
      </c>
      <c r="F107" s="62">
        <v>1714</v>
      </c>
      <c r="G107" s="62">
        <v>1714</v>
      </c>
    </row>
    <row r="108" spans="1:7" ht="25.5" customHeight="1">
      <c r="A108" s="46" t="s">
        <v>99</v>
      </c>
      <c r="B108" s="35" t="s">
        <v>101</v>
      </c>
      <c r="C108" s="35" t="s">
        <v>89</v>
      </c>
      <c r="D108" s="19">
        <v>540</v>
      </c>
      <c r="E108" s="62">
        <v>1714</v>
      </c>
      <c r="F108" s="62">
        <v>1714</v>
      </c>
      <c r="G108" s="62">
        <v>1714</v>
      </c>
    </row>
    <row r="109" spans="1:27" s="4" customFormat="1" ht="15.75">
      <c r="A109" s="43" t="s">
        <v>121</v>
      </c>
      <c r="B109" s="44" t="s">
        <v>125</v>
      </c>
      <c r="C109" s="40"/>
      <c r="D109" s="40"/>
      <c r="E109" s="53">
        <f aca="true" t="shared" si="5" ref="E109:G110">E110</f>
        <v>5354</v>
      </c>
      <c r="F109" s="53">
        <f t="shared" si="5"/>
        <v>5369</v>
      </c>
      <c r="G109" s="53">
        <f t="shared" si="5"/>
        <v>5369</v>
      </c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</row>
    <row r="110" spans="1:7" ht="15.75">
      <c r="A110" s="55" t="s">
        <v>122</v>
      </c>
      <c r="B110" s="35" t="s">
        <v>126</v>
      </c>
      <c r="C110" s="35"/>
      <c r="D110" s="38"/>
      <c r="E110" s="62">
        <f t="shared" si="5"/>
        <v>5354</v>
      </c>
      <c r="F110" s="62">
        <f t="shared" si="5"/>
        <v>5369</v>
      </c>
      <c r="G110" s="62">
        <f t="shared" si="5"/>
        <v>5369</v>
      </c>
    </row>
    <row r="111" spans="1:7" ht="34.5" customHeight="1">
      <c r="A111" s="55" t="s">
        <v>164</v>
      </c>
      <c r="B111" s="35" t="s">
        <v>126</v>
      </c>
      <c r="C111" s="38" t="s">
        <v>165</v>
      </c>
      <c r="D111" s="38"/>
      <c r="E111" s="62">
        <f>E114</f>
        <v>5354</v>
      </c>
      <c r="F111" s="62">
        <f>F114</f>
        <v>5369</v>
      </c>
      <c r="G111" s="62">
        <f>G114</f>
        <v>5369</v>
      </c>
    </row>
    <row r="112" spans="1:7" ht="90" customHeight="1">
      <c r="A112" s="55" t="s">
        <v>166</v>
      </c>
      <c r="B112" s="38" t="s">
        <v>126</v>
      </c>
      <c r="C112" s="38" t="s">
        <v>167</v>
      </c>
      <c r="D112" s="38"/>
      <c r="E112" s="62">
        <f>E114</f>
        <v>5354</v>
      </c>
      <c r="F112" s="62">
        <f>F114</f>
        <v>5369</v>
      </c>
      <c r="G112" s="62">
        <f>G114</f>
        <v>5369</v>
      </c>
    </row>
    <row r="113" spans="1:7" ht="114.75" customHeight="1">
      <c r="A113" s="55" t="s">
        <v>168</v>
      </c>
      <c r="B113" s="35" t="s">
        <v>126</v>
      </c>
      <c r="C113" s="38" t="s">
        <v>169</v>
      </c>
      <c r="D113" s="38"/>
      <c r="E113" s="62">
        <v>5354</v>
      </c>
      <c r="F113" s="62">
        <v>5369</v>
      </c>
      <c r="G113" s="62">
        <v>5369</v>
      </c>
    </row>
    <row r="114" spans="1:7" ht="35.25" customHeight="1">
      <c r="A114" s="78" t="s">
        <v>171</v>
      </c>
      <c r="B114" s="35" t="s">
        <v>126</v>
      </c>
      <c r="C114" s="35" t="s">
        <v>169</v>
      </c>
      <c r="D114" s="38" t="s">
        <v>170</v>
      </c>
      <c r="E114" s="62">
        <v>5354</v>
      </c>
      <c r="F114" s="62">
        <v>5369</v>
      </c>
      <c r="G114" s="62">
        <v>5369</v>
      </c>
    </row>
    <row r="115" spans="1:27" s="3" customFormat="1" ht="24.75" customHeight="1">
      <c r="A115" s="43" t="s">
        <v>80</v>
      </c>
      <c r="B115" s="44" t="s">
        <v>85</v>
      </c>
      <c r="C115" s="44"/>
      <c r="D115" s="44" t="s">
        <v>38</v>
      </c>
      <c r="E115" s="53">
        <f aca="true" t="shared" si="6" ref="E115:G117">E116</f>
        <v>390.2</v>
      </c>
      <c r="F115" s="53">
        <f t="shared" si="6"/>
        <v>392.9</v>
      </c>
      <c r="G115" s="53">
        <f t="shared" si="6"/>
        <v>404.2</v>
      </c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1:7" ht="22.5" customHeight="1">
      <c r="A116" s="55" t="s">
        <v>164</v>
      </c>
      <c r="B116" s="56" t="s">
        <v>86</v>
      </c>
      <c r="C116" s="56" t="s">
        <v>165</v>
      </c>
      <c r="D116" s="38" t="s">
        <v>38</v>
      </c>
      <c r="E116" s="62">
        <f t="shared" si="6"/>
        <v>390.2</v>
      </c>
      <c r="F116" s="62">
        <f t="shared" si="6"/>
        <v>392.9</v>
      </c>
      <c r="G116" s="62">
        <f t="shared" si="6"/>
        <v>404.2</v>
      </c>
    </row>
    <row r="117" spans="1:7" ht="54.75" customHeight="1">
      <c r="A117" s="55" t="s">
        <v>173</v>
      </c>
      <c r="B117" s="56" t="s">
        <v>86</v>
      </c>
      <c r="C117" s="56" t="s">
        <v>172</v>
      </c>
      <c r="D117" s="38"/>
      <c r="E117" s="62">
        <f t="shared" si="6"/>
        <v>390.2</v>
      </c>
      <c r="F117" s="62">
        <f t="shared" si="6"/>
        <v>392.9</v>
      </c>
      <c r="G117" s="62">
        <f t="shared" si="6"/>
        <v>404.2</v>
      </c>
    </row>
    <row r="118" spans="1:7" ht="54.75" customHeight="1">
      <c r="A118" s="55" t="s">
        <v>175</v>
      </c>
      <c r="B118" s="56" t="s">
        <v>86</v>
      </c>
      <c r="C118" s="56" t="s">
        <v>174</v>
      </c>
      <c r="D118" s="38"/>
      <c r="E118" s="62">
        <f>E119+E120</f>
        <v>390.2</v>
      </c>
      <c r="F118" s="62">
        <f>F119+F120</f>
        <v>392.9</v>
      </c>
      <c r="G118" s="62">
        <f>G119+G120</f>
        <v>404.2</v>
      </c>
    </row>
    <row r="119" spans="1:7" ht="31.5">
      <c r="A119" s="34" t="s">
        <v>114</v>
      </c>
      <c r="B119" s="79" t="s">
        <v>86</v>
      </c>
      <c r="C119" s="35" t="s">
        <v>174</v>
      </c>
      <c r="D119" s="80" t="s">
        <v>129</v>
      </c>
      <c r="E119" s="62">
        <v>272.2</v>
      </c>
      <c r="F119" s="63">
        <v>272.9</v>
      </c>
      <c r="G119" s="63">
        <v>280.9</v>
      </c>
    </row>
    <row r="120" spans="1:7" ht="31.5">
      <c r="A120" s="34" t="s">
        <v>116</v>
      </c>
      <c r="B120" s="79" t="s">
        <v>86</v>
      </c>
      <c r="C120" s="35" t="s">
        <v>174</v>
      </c>
      <c r="D120" s="80" t="s">
        <v>119</v>
      </c>
      <c r="E120" s="62">
        <v>118</v>
      </c>
      <c r="F120" s="63">
        <v>120</v>
      </c>
      <c r="G120" s="63">
        <v>123.3</v>
      </c>
    </row>
    <row r="121" spans="1:7" s="57" customFormat="1" ht="42" customHeight="1">
      <c r="A121" s="19" t="s">
        <v>19</v>
      </c>
      <c r="B121" s="19"/>
      <c r="C121" s="19"/>
      <c r="D121" s="19"/>
      <c r="E121" s="62"/>
      <c r="F121" s="62"/>
      <c r="G121" s="62"/>
    </row>
    <row r="122" spans="1:7" s="57" customFormat="1" ht="39" customHeight="1">
      <c r="A122" s="22" t="s">
        <v>20</v>
      </c>
      <c r="B122" s="22"/>
      <c r="C122" s="22"/>
      <c r="D122" s="22"/>
      <c r="E122" s="48">
        <v>0</v>
      </c>
      <c r="F122" s="49"/>
      <c r="G122" s="49"/>
    </row>
    <row r="123" spans="1:7" s="57" customFormat="1" ht="15.75">
      <c r="A123" s="50"/>
      <c r="B123" s="50"/>
      <c r="C123" s="50"/>
      <c r="D123" s="50"/>
      <c r="E123" s="10"/>
      <c r="F123" s="10"/>
      <c r="G123" s="10"/>
    </row>
  </sheetData>
  <sheetProtection/>
  <mergeCells count="28">
    <mergeCell ref="B28:E28"/>
    <mergeCell ref="B29:E29"/>
    <mergeCell ref="B33:E33"/>
    <mergeCell ref="B20:E20"/>
    <mergeCell ref="B23:E23"/>
    <mergeCell ref="B24:E24"/>
    <mergeCell ref="B25:E25"/>
    <mergeCell ref="B26:E26"/>
    <mergeCell ref="B27:E27"/>
    <mergeCell ref="B14:E14"/>
    <mergeCell ref="B15:E15"/>
    <mergeCell ref="B16:E16"/>
    <mergeCell ref="B17:E17"/>
    <mergeCell ref="B18:E18"/>
    <mergeCell ref="B19:E19"/>
    <mergeCell ref="A8:G8"/>
    <mergeCell ref="A9:G9"/>
    <mergeCell ref="A10:G10"/>
    <mergeCell ref="A12:A13"/>
    <mergeCell ref="B12:E12"/>
    <mergeCell ref="F12:G12"/>
    <mergeCell ref="B13:E13"/>
    <mergeCell ref="E1:G1"/>
    <mergeCell ref="E2:G2"/>
    <mergeCell ref="E3:G3"/>
    <mergeCell ref="D4:G4"/>
    <mergeCell ref="A5:G6"/>
    <mergeCell ref="A7:G7"/>
  </mergeCells>
  <printOptions/>
  <pageMargins left="0.8267716535433072" right="0.1968503937007874" top="0.2362204724409449" bottom="0.31496062992125984" header="0.2362204724409449" footer="0.31496062992125984"/>
  <pageSetup horizontalDpi="600" verticalDpi="600" orientation="portrait" paperSize="9" scale="94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ryv</dc:creator>
  <cp:keywords/>
  <dc:description/>
  <cp:lastModifiedBy>GLBUH</cp:lastModifiedBy>
  <cp:lastPrinted>2012-12-29T03:54:39Z</cp:lastPrinted>
  <dcterms:created xsi:type="dcterms:W3CDTF">2007-07-13T11:42:37Z</dcterms:created>
  <dcterms:modified xsi:type="dcterms:W3CDTF">2012-12-29T04:00:57Z</dcterms:modified>
  <cp:category/>
  <cp:version/>
  <cp:contentType/>
  <cp:contentStatus/>
</cp:coreProperties>
</file>