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<sst xmlns="http://schemas.openxmlformats.org/spreadsheetml/2006/main" count="319" uniqueCount="160">
  <si>
    <t>Показатели</t>
  </si>
  <si>
    <t>1. Доходы -  всего</t>
  </si>
  <si>
    <t>в том числе:</t>
  </si>
  <si>
    <t>Плановый период</t>
  </si>
  <si>
    <t>Очередной финансовый год</t>
  </si>
  <si>
    <t>тыс. руб.</t>
  </si>
  <si>
    <t>2. Расходы - всего</t>
  </si>
  <si>
    <t>1.1. Налоговые  доходы</t>
  </si>
  <si>
    <t>1.2. Неналоговые доходы</t>
  </si>
  <si>
    <t>1.3. Безвозмездные поступления от других бюджетов бюджетной системы РФ</t>
  </si>
  <si>
    <t>из них:</t>
  </si>
  <si>
    <t>доходы от предпринимательской деятельности</t>
  </si>
  <si>
    <t>Дотация на поддержку мер по обеспечению сбалансированности</t>
  </si>
  <si>
    <t xml:space="preserve">Субвенции, субсидии </t>
  </si>
  <si>
    <t>Иные межбюджетные трансферты</t>
  </si>
  <si>
    <t>в т.ч:</t>
  </si>
  <si>
    <t>Межбюджетные субсидии на решение вопросов местного значения межмуниципального характера</t>
  </si>
  <si>
    <t xml:space="preserve">1.3.2.Безвозмездные поступления из местных бюджетов </t>
  </si>
  <si>
    <t>4.Источники финансирования дефицита бюджета, сальдо</t>
  </si>
  <si>
    <t xml:space="preserve">5. Муниципальный долг на конец года </t>
  </si>
  <si>
    <t xml:space="preserve">Показатели  среднесрочного финансового плана                                                               </t>
  </si>
  <si>
    <t>Дотации на выравнивание бюджетной обеспеченности поселений из районного фонда финансовой поддержки поселений</t>
  </si>
  <si>
    <t xml:space="preserve"> бюджет поселения </t>
  </si>
  <si>
    <t>1.3.1.Безвозмездные поступления из   бюджета муниципального района</t>
  </si>
  <si>
    <t>РзПР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</si>
  <si>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</si>
  <si>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</si>
  <si>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</si>
  <si>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</si>
  <si>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</si>
  <si>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0100</t>
  </si>
  <si>
    <t>0102</t>
  </si>
  <si>
    <t>0020000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</si>
  <si>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</si>
  <si>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</si>
  <si>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</si>
  <si>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/>
  </si>
  <si>
    <t>Центральный аппарат</t>
  </si>
  <si>
    <t>0020400</t>
  </si>
  <si>
    <t>Резервные фонды</t>
  </si>
  <si>
    <t>0700000</t>
  </si>
  <si>
    <t>Резервные фонды местных администраций</t>
  </si>
  <si>
    <t>0700500</t>
  </si>
  <si>
    <t>Другие общегосударственные вопросы</t>
  </si>
  <si>
    <t>0900000</t>
  </si>
  <si>
    <t>Реализация государственных функций, связанных с общегосударственным управлением</t>
  </si>
  <si>
    <t>0920000</t>
  </si>
  <si>
    <t>0920300</t>
  </si>
  <si>
    <t>Национальная оборона</t>
  </si>
  <si>
    <t>0200</t>
  </si>
  <si>
    <t>0203</t>
  </si>
  <si>
    <t>Жилищно-коммунальное хозяйство</t>
  </si>
  <si>
    <t>0500</t>
  </si>
  <si>
    <t>Коммунальное хозяйство</t>
  </si>
  <si>
    <t>0502</t>
  </si>
  <si>
    <t>Мероприятия в области коммунального хозяйства</t>
  </si>
  <si>
    <t>0501</t>
  </si>
  <si>
    <t>Благоустройство</t>
  </si>
  <si>
    <t>0503</t>
  </si>
  <si>
    <t>6000000</t>
  </si>
  <si>
    <t>Уличное освещение</t>
  </si>
  <si>
    <t>6000100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</si>
  <si>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</si>
  <si>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</si>
  <si>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</si>
  <si>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</si>
  <si>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</si>
  <si>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</si>
  <si>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</si>
  <si>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</si>
  <si>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Организационно - воспитательная работа с молодежью</t>
  </si>
  <si>
    <t>4310000</t>
  </si>
  <si>
    <t>4310100</t>
  </si>
  <si>
    <t>Физическая культура и спорт</t>
  </si>
  <si>
    <t>5129700</t>
  </si>
  <si>
    <t>1100</t>
  </si>
  <si>
    <t>1101</t>
  </si>
  <si>
    <t>5210000</t>
  </si>
  <si>
    <t>5210600</t>
  </si>
  <si>
    <t>0900200</t>
  </si>
  <si>
    <t>Поддержка жилищного хозяйства</t>
  </si>
  <si>
    <t>Поддержка коммунального хозяйтсва</t>
  </si>
  <si>
    <t>0111</t>
  </si>
  <si>
    <t>0113</t>
  </si>
  <si>
    <t>Культура и кинематография</t>
  </si>
  <si>
    <t>Иные   межбюдетные трансферты</t>
  </si>
  <si>
    <t>0800</t>
  </si>
  <si>
    <t>0801</t>
  </si>
  <si>
    <t xml:space="preserve">Приложение №  1  </t>
  </si>
  <si>
    <t>3900200</t>
  </si>
  <si>
    <t>3910000</t>
  </si>
  <si>
    <t>3910500</t>
  </si>
  <si>
    <t>Осуществление певичного воинского учета на территориях, где отсутствуют воинские комиссариаты</t>
  </si>
  <si>
    <t>Расходы на публикацию документов органов местного самоуправления</t>
  </si>
  <si>
    <t>Расходы по похозяйственному учету</t>
  </si>
  <si>
    <t>Расходы по управлению муниципальной собственностью</t>
  </si>
  <si>
    <t>2014 год</t>
  </si>
  <si>
    <t>муниципального образования  Кривошеинское сельское поселение</t>
  </si>
  <si>
    <t>Фонд оплаты труда и страховые взносы</t>
  </si>
  <si>
    <t>224</t>
  </si>
  <si>
    <t>Прочая закупка товаров, работ и услуг для государственных нужд</t>
  </si>
  <si>
    <t>870</t>
  </si>
  <si>
    <t>Резервные средства</t>
  </si>
  <si>
    <t>244</t>
  </si>
  <si>
    <t>Социальная политика</t>
  </si>
  <si>
    <t>Охрана семьи и детства</t>
  </si>
  <si>
    <t>1000</t>
  </si>
  <si>
    <t>1004</t>
  </si>
  <si>
    <t>121</t>
  </si>
  <si>
    <t>2015 год</t>
  </si>
  <si>
    <t>0920311</t>
  </si>
  <si>
    <t>0920313</t>
  </si>
  <si>
    <t>0409</t>
  </si>
  <si>
    <t>"Национальная экономика"</t>
  </si>
  <si>
    <t>"Дорожное хозяйство"(Дорожные фонды)</t>
  </si>
  <si>
    <t>852</t>
  </si>
  <si>
    <t>Уплата прочих налогов, сборов и иных платежей</t>
  </si>
  <si>
    <t>242</t>
  </si>
  <si>
    <t>Выполнение других обязательств органами местного самоуправления</t>
  </si>
  <si>
    <t>0013600</t>
  </si>
  <si>
    <t>Реализация государственой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</si>
  <si>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 собственности</t>
  </si>
  <si>
    <t>Закупка товаров, работ, услуг в сфере информационно-коммуникационных технологий.</t>
  </si>
  <si>
    <t>Расходы по уплате членских взносов на осуществлени е деятельности Ассоциации "Совет муниципальных образований Томской области"</t>
  </si>
  <si>
    <t>0400</t>
  </si>
  <si>
    <t>Капитальный ремонт государственного жилищного фонда субъктов Российской Федерации и муниципального жилищного фонда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</si>
  <si>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</si>
  <si>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Проведение мероприятий для детей и молодежи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</si>
  <si>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</si>
  <si>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Ведомственные целевые программы</t>
  </si>
  <si>
    <t>6220000</t>
  </si>
  <si>
    <t>323</t>
  </si>
  <si>
    <t>Приобретение товаров, работ, услуг в пользу граждан</t>
  </si>
  <si>
    <t>6222600</t>
  </si>
  <si>
    <t>Ведомственные целевые программы создание условий для развития массового спорта</t>
  </si>
  <si>
    <t>6222641</t>
  </si>
  <si>
    <t>Обеспечение условий для развития физической культуры и массового спорта</t>
  </si>
  <si>
    <t>"Об утверждении среднесрочного финансового плана муниципального образования Кривошеинского сельского поселения на 2014 год и плановый период 2015-2016 гг."</t>
  </si>
  <si>
    <t>2016 год</t>
  </si>
  <si>
    <t>0920316</t>
  </si>
  <si>
    <t>Расходы на обслуживание официального сайта</t>
  </si>
  <si>
    <t>0920317</t>
  </si>
  <si>
    <t>Дорожная деятельность (содержание дорог - очистка дорог от снега, грейдирование</t>
  </si>
  <si>
    <t>Долгосрочная целевая программа "Энергосбережение и повышение энергетической эффективности на территории муниципальных образований  Кривошеинского района Томской области на период 2012-2015 годы и на перспективу до 2020 года."</t>
  </si>
  <si>
    <t>Мероприятия в области спорта и физической культуры</t>
  </si>
  <si>
    <t>к Постановлению Главы Кривошеинского сельского поселения № 128 от  26.11.2013г.</t>
  </si>
  <si>
    <t>0920315</t>
  </si>
  <si>
    <t>0920318</t>
  </si>
  <si>
    <t>6000200</t>
  </si>
  <si>
    <t>7950000</t>
  </si>
  <si>
    <t>Целевые программы муниципальных образований</t>
  </si>
  <si>
    <t>7950210</t>
  </si>
  <si>
    <t>5220000</t>
  </si>
  <si>
    <t>Социальная помощь</t>
  </si>
  <si>
    <t>5223301</t>
  </si>
  <si>
    <t>Обеспечение 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</si>
  <si>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243</t>
  </si>
  <si>
    <t>3900300</t>
  </si>
  <si>
    <t>Мероприятия в области жилищного хозяйства</t>
  </si>
  <si>
    <t>414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</si>
</sst>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?"/>
  </numFmts>
  <fonts count="43">
    <font>
      <sz val="10"/>
      <name val="Arial Cyr"/>
      <family val="0"/>
    </font>
    <font>
      <sz val="9"/>
      <name val="Arial Cyr"/>
      <family val="2"/>
    </font>
    <font>
      <i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164" fontId="5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64" fontId="5" fillId="3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33" borderId="10" xfId="0" applyFont="1" applyFill="1" applyBorder="1" applyAlignment="1">
      <alignment/>
    </xf>
    <xf numFmtId="17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3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left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" fillId="37" borderId="0" xfId="0" applyFont="1" applyFill="1" applyAlignment="1">
      <alignment horizontal="center"/>
    </xf>
    <xf numFmtId="164" fontId="0" fillId="37" borderId="0" xfId="0" applyNumberFormat="1" applyFill="1" applyAlignment="1">
      <alignment/>
    </xf>
    <xf numFmtId="0" fontId="2" fillId="37" borderId="0" xfId="0" applyFont="1" applyFill="1" applyAlignment="1">
      <alignment/>
    </xf>
    <xf numFmtId="172" fontId="4" fillId="36" borderId="10" xfId="0" applyNumberFormat="1" applyFont="1" applyFill="1" applyBorder="1" applyAlignment="1">
      <alignment horizontal="center" vertical="center"/>
    </xf>
    <xf numFmtId="172" fontId="5" fillId="37" borderId="10" xfId="0" applyNumberFormat="1" applyFont="1" applyFill="1" applyBorder="1" applyAlignment="1">
      <alignment horizontal="center" vertical="center"/>
    </xf>
    <xf numFmtId="172" fontId="6" fillId="37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4" fontId="5" fillId="37" borderId="10" xfId="0" applyNumberFormat="1" applyFont="1" applyFill="1" applyBorder="1" applyAlignment="1">
      <alignment/>
    </xf>
    <xf numFmtId="172" fontId="5" fillId="37" borderId="10" xfId="0" applyNumberFormat="1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0" fillId="37" borderId="0" xfId="0" applyNumberFormat="1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164" fontId="5" fillId="37" borderId="17" xfId="0" applyNumberFormat="1" applyFont="1" applyFill="1" applyBorder="1" applyAlignment="1">
      <alignment horizontal="center"/>
    </xf>
    <xf numFmtId="164" fontId="5" fillId="37" borderId="18" xfId="0" applyNumberFormat="1" applyFont="1" applyFill="1" applyBorder="1" applyAlignment="1">
      <alignment horizontal="center"/>
    </xf>
    <xf numFmtId="164" fontId="5" fillId="37" borderId="19" xfId="0" applyNumberFormat="1" applyFont="1" applyFill="1" applyBorder="1" applyAlignment="1">
      <alignment horizontal="center"/>
    </xf>
    <xf numFmtId="164" fontId="5" fillId="35" borderId="17" xfId="0" applyNumberFormat="1" applyFont="1" applyFill="1" applyBorder="1" applyAlignment="1">
      <alignment horizontal="center"/>
    </xf>
    <xf numFmtId="164" fontId="5" fillId="35" borderId="18" xfId="0" applyNumberFormat="1" applyFont="1" applyFill="1" applyBorder="1" applyAlignment="1">
      <alignment horizontal="center"/>
    </xf>
    <xf numFmtId="164" fontId="5" fillId="35" borderId="19" xfId="0" applyNumberFormat="1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49" fontId="5" fillId="14" borderId="10" xfId="0" applyNumberFormat="1" applyFont="1" applyFill="1" applyBorder="1" applyAlignment="1">
      <alignment horizontal="center" vertical="center" wrapText="1"/>
    </xf>
    <xf numFmtId="172" fontId="5" fillId="14" borderId="10" xfId="0" applyNumberFormat="1" applyFont="1" applyFill="1" applyBorder="1" applyAlignment="1">
      <alignment horizontal="center" vertical="center"/>
    </xf>
    <xf numFmtId="172" fontId="0" fillId="1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"/>
  <sheetViews>
    <sheetView tabSelected="1" zoomScalePageLayoutView="0" workbookViewId="0" topLeftCell="A4">
      <selection activeCell="J53" sqref="J53"/>
    </sheetView>
  </sheetViews>
  <sheetFormatPr defaultColWidth="9.00390625" defaultRowHeight="12.75"/>
  <cols>
    <col min="1" max="1" width="37.625" style="10" customWidth="1"/>
    <col min="2" max="2" width="6.125" style="10" customWidth="1"/>
    <col min="3" max="3" width="11.875" style="10" customWidth="1"/>
    <col min="4" max="4" width="4.875" style="10" customWidth="1"/>
    <col min="5" max="5" width="10.625" style="10" customWidth="1"/>
    <col min="6" max="6" width="12.125" style="10" customWidth="1"/>
    <col min="7" max="7" width="14.625" style="10" customWidth="1"/>
    <col min="8" max="8" width="11.75390625" style="51" customWidth="1"/>
    <col min="9" max="27" width="9.125" style="51" customWidth="1"/>
  </cols>
  <sheetData>
    <row r="1" spans="5:7" ht="15.75" hidden="1">
      <c r="E1" s="71"/>
      <c r="F1" s="71"/>
      <c r="G1" s="71"/>
    </row>
    <row r="2" spans="5:7" ht="15.75" hidden="1">
      <c r="E2" s="72"/>
      <c r="F2" s="72"/>
      <c r="G2" s="72"/>
    </row>
    <row r="3" spans="5:7" ht="15.75" hidden="1">
      <c r="E3" s="72"/>
      <c r="F3" s="72"/>
      <c r="G3" s="72"/>
    </row>
    <row r="4" spans="4:7" ht="17.25" customHeight="1">
      <c r="D4" s="73" t="s">
        <v>88</v>
      </c>
      <c r="E4" s="73"/>
      <c r="F4" s="73"/>
      <c r="G4" s="73"/>
    </row>
    <row r="5" spans="1:7" ht="15" customHeight="1">
      <c r="A5" s="73" t="s">
        <v>145</v>
      </c>
      <c r="B5" s="73"/>
      <c r="C5" s="73"/>
      <c r="D5" s="73"/>
      <c r="E5" s="73"/>
      <c r="F5" s="73"/>
      <c r="G5" s="73"/>
    </row>
    <row r="6" spans="1:7" ht="0.75" customHeight="1">
      <c r="A6" s="73"/>
      <c r="B6" s="73"/>
      <c r="C6" s="73"/>
      <c r="D6" s="73"/>
      <c r="E6" s="73"/>
      <c r="F6" s="73"/>
      <c r="G6" s="73"/>
    </row>
    <row r="7" spans="1:7" ht="31.5" customHeight="1">
      <c r="A7" s="74" t="s">
        <v>137</v>
      </c>
      <c r="B7" s="74"/>
      <c r="C7" s="74"/>
      <c r="D7" s="74"/>
      <c r="E7" s="74"/>
      <c r="F7" s="74"/>
      <c r="G7" s="74"/>
    </row>
    <row r="8" spans="1:7" ht="17.25" customHeight="1">
      <c r="A8" s="75"/>
      <c r="B8" s="75"/>
      <c r="C8" s="75"/>
      <c r="D8" s="75"/>
      <c r="E8" s="75"/>
      <c r="F8" s="75"/>
      <c r="G8" s="75"/>
    </row>
    <row r="9" spans="1:7" ht="20.25" customHeight="1">
      <c r="A9" s="76" t="s">
        <v>20</v>
      </c>
      <c r="B9" s="76"/>
      <c r="C9" s="76"/>
      <c r="D9" s="76"/>
      <c r="E9" s="76"/>
      <c r="F9" s="76"/>
      <c r="G9" s="76"/>
    </row>
    <row r="10" spans="1:7" ht="15.75">
      <c r="A10" s="77" t="s">
        <v>97</v>
      </c>
      <c r="B10" s="77"/>
      <c r="C10" s="77"/>
      <c r="D10" s="77"/>
      <c r="E10" s="78"/>
      <c r="F10" s="78"/>
      <c r="G10" s="78"/>
    </row>
    <row r="11" ht="15.75">
      <c r="G11" s="11" t="s">
        <v>5</v>
      </c>
    </row>
    <row r="12" spans="1:7" ht="31.5" customHeight="1">
      <c r="A12" s="79" t="s">
        <v>0</v>
      </c>
      <c r="B12" s="81" t="s">
        <v>4</v>
      </c>
      <c r="C12" s="81"/>
      <c r="D12" s="81"/>
      <c r="E12" s="81"/>
      <c r="F12" s="81" t="s">
        <v>3</v>
      </c>
      <c r="G12" s="81"/>
    </row>
    <row r="13" spans="1:7" ht="15.75">
      <c r="A13" s="80"/>
      <c r="B13" s="82" t="s">
        <v>96</v>
      </c>
      <c r="C13" s="83"/>
      <c r="D13" s="83"/>
      <c r="E13" s="84"/>
      <c r="F13" s="12" t="s">
        <v>109</v>
      </c>
      <c r="G13" s="12" t="s">
        <v>138</v>
      </c>
    </row>
    <row r="14" spans="1:27" s="1" customFormat="1" ht="15.75">
      <c r="A14" s="13">
        <v>1</v>
      </c>
      <c r="B14" s="85">
        <v>2</v>
      </c>
      <c r="C14" s="86"/>
      <c r="D14" s="86"/>
      <c r="E14" s="87"/>
      <c r="F14" s="13">
        <v>3</v>
      </c>
      <c r="G14" s="13">
        <v>4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s="1" customFormat="1" ht="31.5" customHeight="1">
      <c r="A15" s="14" t="s">
        <v>22</v>
      </c>
      <c r="B15" s="88"/>
      <c r="C15" s="89"/>
      <c r="D15" s="89"/>
      <c r="E15" s="90"/>
      <c r="F15" s="15"/>
      <c r="G15" s="15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8" ht="15.75">
      <c r="A16" s="16" t="s">
        <v>1</v>
      </c>
      <c r="B16" s="91">
        <f>B19+B20+B23</f>
        <v>18602.4</v>
      </c>
      <c r="C16" s="92"/>
      <c r="D16" s="92"/>
      <c r="E16" s="93"/>
      <c r="F16" s="7">
        <f>F18+F23</f>
        <v>9994</v>
      </c>
      <c r="G16" s="7">
        <f>G18+G23</f>
        <v>10554</v>
      </c>
      <c r="H16" s="53"/>
    </row>
    <row r="17" spans="1:7" ht="15.75">
      <c r="A17" s="17" t="s">
        <v>2</v>
      </c>
      <c r="B17" s="85"/>
      <c r="C17" s="86"/>
      <c r="D17" s="86"/>
      <c r="E17" s="87"/>
      <c r="F17" s="18"/>
      <c r="G17" s="18"/>
    </row>
    <row r="18" spans="1:7" ht="15.75">
      <c r="A18" s="17"/>
      <c r="B18" s="94">
        <f>B19+B20</f>
        <v>11095</v>
      </c>
      <c r="C18" s="95"/>
      <c r="D18" s="95"/>
      <c r="E18" s="96"/>
      <c r="F18" s="67">
        <f>SUM(F19:F20)</f>
        <v>9994</v>
      </c>
      <c r="G18" s="67">
        <f>SUM(G19:G20)</f>
        <v>10554</v>
      </c>
    </row>
    <row r="19" spans="1:7" ht="15.75">
      <c r="A19" s="19" t="s">
        <v>7</v>
      </c>
      <c r="B19" s="94">
        <v>9142</v>
      </c>
      <c r="C19" s="95"/>
      <c r="D19" s="95"/>
      <c r="E19" s="96"/>
      <c r="F19" s="67">
        <v>8009</v>
      </c>
      <c r="G19" s="67">
        <v>8472</v>
      </c>
    </row>
    <row r="20" spans="1:7" ht="15.75">
      <c r="A20" s="19" t="s">
        <v>8</v>
      </c>
      <c r="B20" s="94">
        <v>1953</v>
      </c>
      <c r="C20" s="95"/>
      <c r="D20" s="95"/>
      <c r="E20" s="96"/>
      <c r="F20" s="67">
        <v>1985</v>
      </c>
      <c r="G20" s="67">
        <v>2082</v>
      </c>
    </row>
    <row r="21" spans="1:7" ht="15.75" hidden="1">
      <c r="A21" s="19" t="s">
        <v>10</v>
      </c>
      <c r="B21" s="19"/>
      <c r="C21" s="19"/>
      <c r="D21" s="19"/>
      <c r="E21" s="18"/>
      <c r="F21" s="18"/>
      <c r="G21" s="18">
        <f>F21*1.052</f>
        <v>0</v>
      </c>
    </row>
    <row r="22" spans="1:7" ht="28.5" customHeight="1" hidden="1">
      <c r="A22" s="19" t="s">
        <v>11</v>
      </c>
      <c r="B22" s="19"/>
      <c r="C22" s="19"/>
      <c r="D22" s="19"/>
      <c r="E22" s="18"/>
      <c r="F22" s="18"/>
      <c r="G22" s="18">
        <f>F22*1.052</f>
        <v>0</v>
      </c>
    </row>
    <row r="23" spans="1:7" ht="47.25">
      <c r="A23" s="20" t="s">
        <v>9</v>
      </c>
      <c r="B23" s="97">
        <f>B26+B28+B29+B27</f>
        <v>7507.400000000001</v>
      </c>
      <c r="C23" s="98"/>
      <c r="D23" s="98"/>
      <c r="E23" s="99"/>
      <c r="F23" s="21">
        <f>F26+F28+F29</f>
        <v>0</v>
      </c>
      <c r="G23" s="21">
        <f>G26+G28+G29</f>
        <v>0</v>
      </c>
    </row>
    <row r="24" spans="1:7" ht="31.5">
      <c r="A24" s="22" t="s">
        <v>23</v>
      </c>
      <c r="B24" s="100"/>
      <c r="C24" s="101"/>
      <c r="D24" s="101"/>
      <c r="E24" s="102"/>
      <c r="F24" s="67"/>
      <c r="G24" s="67"/>
    </row>
    <row r="25" spans="1:7" ht="15.75">
      <c r="A25" s="19" t="s">
        <v>2</v>
      </c>
      <c r="B25" s="100"/>
      <c r="C25" s="101"/>
      <c r="D25" s="101"/>
      <c r="E25" s="102"/>
      <c r="F25" s="67"/>
      <c r="G25" s="67"/>
    </row>
    <row r="26" spans="1:7" ht="65.25" customHeight="1">
      <c r="A26" s="19" t="s">
        <v>21</v>
      </c>
      <c r="B26" s="94">
        <v>1134</v>
      </c>
      <c r="C26" s="95"/>
      <c r="D26" s="95"/>
      <c r="E26" s="96"/>
      <c r="F26" s="67"/>
      <c r="G26" s="67"/>
    </row>
    <row r="27" spans="1:7" ht="42" customHeight="1">
      <c r="A27" s="19" t="s">
        <v>12</v>
      </c>
      <c r="B27" s="100"/>
      <c r="C27" s="101"/>
      <c r="D27" s="101"/>
      <c r="E27" s="102"/>
      <c r="F27" s="67"/>
      <c r="G27" s="67"/>
    </row>
    <row r="28" spans="1:7" ht="18" customHeight="1">
      <c r="A28" s="19" t="s">
        <v>13</v>
      </c>
      <c r="B28" s="94">
        <v>448.3</v>
      </c>
      <c r="C28" s="95"/>
      <c r="D28" s="95"/>
      <c r="E28" s="96"/>
      <c r="F28" s="67"/>
      <c r="G28" s="67"/>
    </row>
    <row r="29" spans="1:7" ht="18" customHeight="1">
      <c r="A29" s="19" t="s">
        <v>14</v>
      </c>
      <c r="B29" s="94">
        <v>5925.1</v>
      </c>
      <c r="C29" s="95"/>
      <c r="D29" s="95"/>
      <c r="E29" s="96"/>
      <c r="F29" s="67"/>
      <c r="G29" s="67"/>
    </row>
    <row r="30" spans="1:7" ht="31.5" hidden="1">
      <c r="A30" s="20" t="s">
        <v>17</v>
      </c>
      <c r="B30" s="20"/>
      <c r="C30" s="20"/>
      <c r="D30" s="20"/>
      <c r="E30" s="21"/>
      <c r="F30" s="23"/>
      <c r="G30" s="23"/>
    </row>
    <row r="31" spans="1:7" ht="15.75" hidden="1">
      <c r="A31" s="24" t="s">
        <v>15</v>
      </c>
      <c r="B31" s="24"/>
      <c r="C31" s="24"/>
      <c r="D31" s="24"/>
      <c r="E31" s="18"/>
      <c r="F31" s="18"/>
      <c r="G31" s="18"/>
    </row>
    <row r="32" spans="1:7" ht="51" customHeight="1" hidden="1">
      <c r="A32" s="25" t="s">
        <v>16</v>
      </c>
      <c r="B32" s="25"/>
      <c r="C32" s="25"/>
      <c r="D32" s="25"/>
      <c r="E32" s="17"/>
      <c r="F32" s="17"/>
      <c r="G32" s="17"/>
    </row>
    <row r="33" spans="1:9" ht="15.75">
      <c r="A33" s="26" t="s">
        <v>6</v>
      </c>
      <c r="B33" s="91">
        <f>E35+E68+E73+E99+E104+E109+E114+E77</f>
        <v>18602.4</v>
      </c>
      <c r="C33" s="92"/>
      <c r="D33" s="92"/>
      <c r="E33" s="93"/>
      <c r="F33" s="8">
        <f>F35+F68+F73+F77+F99+F104+F109+F114</f>
        <v>9993.9532</v>
      </c>
      <c r="G33" s="8">
        <f>G35+G68+G73+G77+G99+G104+G109+G114</f>
        <v>10553.954006799999</v>
      </c>
      <c r="H33" s="53"/>
      <c r="I33" s="53"/>
    </row>
    <row r="34" spans="1:7" ht="15.75">
      <c r="A34" s="17" t="s">
        <v>2</v>
      </c>
      <c r="B34" s="13" t="s">
        <v>24</v>
      </c>
      <c r="C34" s="13" t="s">
        <v>25</v>
      </c>
      <c r="D34" s="13" t="s">
        <v>26</v>
      </c>
      <c r="E34" s="27"/>
      <c r="F34" s="28"/>
      <c r="G34" s="27"/>
    </row>
    <row r="35" spans="1:27" s="2" customFormat="1" ht="22.5" customHeight="1">
      <c r="A35" s="29" t="s">
        <v>27</v>
      </c>
      <c r="B35" s="30" t="s">
        <v>30</v>
      </c>
      <c r="C35" s="29"/>
      <c r="D35" s="29"/>
      <c r="E35" s="57">
        <f>E38+E39+E46+E50</f>
        <v>6575.8</v>
      </c>
      <c r="F35" s="57">
        <f>F38+F39+F46+F50</f>
        <v>6465.027999999999</v>
      </c>
      <c r="G35" s="57">
        <f>G38+G39+G46+G50</f>
        <v>6778.139371999999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7" ht="88.5" customHeight="1">
      <c r="A36" s="31" t="s">
        <v>28</v>
      </c>
      <c r="B36" s="32" t="s">
        <v>31</v>
      </c>
      <c r="C36" s="32" t="s">
        <v>32</v>
      </c>
      <c r="D36" s="17"/>
      <c r="E36" s="56">
        <f aca="true" t="shared" si="0" ref="E36:G37">E37</f>
        <v>928.6</v>
      </c>
      <c r="F36" s="56">
        <f t="shared" si="0"/>
        <v>976.8872000000001</v>
      </c>
      <c r="G36" s="56">
        <f t="shared" si="0"/>
        <v>1024.7546728</v>
      </c>
    </row>
    <row r="37" spans="1:7" ht="15.75">
      <c r="A37" s="31" t="s">
        <v>29</v>
      </c>
      <c r="B37" s="32" t="s">
        <v>31</v>
      </c>
      <c r="C37" s="32" t="s">
        <v>33</v>
      </c>
      <c r="D37" s="17"/>
      <c r="E37" s="56">
        <f t="shared" si="0"/>
        <v>928.6</v>
      </c>
      <c r="F37" s="56">
        <f t="shared" si="0"/>
        <v>976.8872000000001</v>
      </c>
      <c r="G37" s="56">
        <f t="shared" si="0"/>
        <v>1024.7546728</v>
      </c>
    </row>
    <row r="38" spans="1:7" ht="46.5" customHeight="1">
      <c r="A38" s="31" t="s">
        <v>98</v>
      </c>
      <c r="B38" s="32" t="s">
        <v>31</v>
      </c>
      <c r="C38" s="32" t="s">
        <v>33</v>
      </c>
      <c r="D38" s="19">
        <v>121</v>
      </c>
      <c r="E38" s="56">
        <v>928.6</v>
      </c>
      <c r="F38" s="56">
        <f>E38*1.052</f>
        <v>976.8872000000001</v>
      </c>
      <c r="G38" s="56">
        <f>F38*1.049</f>
        <v>1024.7546728</v>
      </c>
    </row>
    <row r="39" spans="1:27" s="2" customFormat="1" ht="105" customHeight="1">
      <c r="A39" s="33" t="s">
        <v>34</v>
      </c>
      <c r="B39" s="30" t="s">
        <v>35</v>
      </c>
      <c r="C39" s="30" t="s">
        <v>36</v>
      </c>
      <c r="D39" s="34" t="s">
        <v>36</v>
      </c>
      <c r="E39" s="56">
        <f aca="true" t="shared" si="1" ref="E39:G40">E40</f>
        <v>5322.2</v>
      </c>
      <c r="F39" s="56">
        <f t="shared" si="1"/>
        <v>5194.324799999999</v>
      </c>
      <c r="G39" s="56">
        <f t="shared" si="1"/>
        <v>5448.846715199999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7" ht="90" customHeight="1">
      <c r="A40" s="31" t="s">
        <v>28</v>
      </c>
      <c r="B40" s="32" t="s">
        <v>35</v>
      </c>
      <c r="C40" s="32" t="s">
        <v>32</v>
      </c>
      <c r="D40" s="35" t="s">
        <v>36</v>
      </c>
      <c r="E40" s="56">
        <f t="shared" si="1"/>
        <v>5322.2</v>
      </c>
      <c r="F40" s="56">
        <f t="shared" si="1"/>
        <v>5194.324799999999</v>
      </c>
      <c r="G40" s="56">
        <f t="shared" si="1"/>
        <v>5448.846715199999</v>
      </c>
    </row>
    <row r="41" spans="1:7" ht="15.75">
      <c r="A41" s="31" t="s">
        <v>37</v>
      </c>
      <c r="B41" s="32" t="s">
        <v>35</v>
      </c>
      <c r="C41" s="32" t="s">
        <v>38</v>
      </c>
      <c r="D41" s="35"/>
      <c r="E41" s="56">
        <f>E42+E43+E44+E45</f>
        <v>5322.2</v>
      </c>
      <c r="F41" s="56">
        <f>F42+F43+F44+F45</f>
        <v>5194.324799999999</v>
      </c>
      <c r="G41" s="57">
        <f>G42+G43+G44+G45</f>
        <v>5448.846715199999</v>
      </c>
    </row>
    <row r="42" spans="1:7" ht="31.5">
      <c r="A42" s="31" t="s">
        <v>98</v>
      </c>
      <c r="B42" s="32" t="s">
        <v>35</v>
      </c>
      <c r="C42" s="32" t="s">
        <v>38</v>
      </c>
      <c r="D42" s="35" t="s">
        <v>108</v>
      </c>
      <c r="E42" s="56">
        <v>4189.4</v>
      </c>
      <c r="F42" s="56">
        <f>E42*1.052</f>
        <v>4407.248799999999</v>
      </c>
      <c r="G42" s="56">
        <f>F42*1.049</f>
        <v>4623.203991199999</v>
      </c>
    </row>
    <row r="43" spans="1:7" ht="47.25">
      <c r="A43" s="49" t="s">
        <v>122</v>
      </c>
      <c r="B43" s="32" t="s">
        <v>35</v>
      </c>
      <c r="C43" s="32" t="s">
        <v>38</v>
      </c>
      <c r="D43" s="35" t="s">
        <v>117</v>
      </c>
      <c r="E43" s="56">
        <v>309</v>
      </c>
      <c r="F43" s="56">
        <f>E43*1.052</f>
        <v>325.06800000000004</v>
      </c>
      <c r="G43" s="56">
        <f>F43*1.049</f>
        <v>340.996332</v>
      </c>
    </row>
    <row r="44" spans="1:7" ht="31.5">
      <c r="A44" s="31" t="s">
        <v>100</v>
      </c>
      <c r="B44" s="32" t="s">
        <v>35</v>
      </c>
      <c r="C44" s="32" t="s">
        <v>38</v>
      </c>
      <c r="D44" s="35" t="s">
        <v>103</v>
      </c>
      <c r="E44" s="56">
        <v>819.8</v>
      </c>
      <c r="F44" s="56">
        <v>457.8</v>
      </c>
      <c r="G44" s="56">
        <f>F44*1.049</f>
        <v>480.2322</v>
      </c>
    </row>
    <row r="45" spans="1:7" ht="31.5">
      <c r="A45" s="31" t="s">
        <v>116</v>
      </c>
      <c r="B45" s="32" t="s">
        <v>35</v>
      </c>
      <c r="C45" s="32" t="s">
        <v>38</v>
      </c>
      <c r="D45" s="35" t="s">
        <v>115</v>
      </c>
      <c r="E45" s="56">
        <v>4</v>
      </c>
      <c r="F45" s="56">
        <f>E45*1.052</f>
        <v>4.208</v>
      </c>
      <c r="G45" s="56">
        <f>F45*1.049</f>
        <v>4.414192</v>
      </c>
    </row>
    <row r="46" spans="1:27" s="4" customFormat="1" ht="15.75">
      <c r="A46" s="38" t="s">
        <v>39</v>
      </c>
      <c r="B46" s="36" t="s">
        <v>82</v>
      </c>
      <c r="C46" s="36"/>
      <c r="D46" s="36"/>
      <c r="E46" s="48">
        <f>E47</f>
        <v>117</v>
      </c>
      <c r="F46" s="55">
        <f>F47</f>
        <v>75</v>
      </c>
      <c r="G46" s="48">
        <f>G47</f>
        <v>75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7" ht="15.75">
      <c r="A47" s="31" t="s">
        <v>39</v>
      </c>
      <c r="B47" s="32" t="s">
        <v>82</v>
      </c>
      <c r="C47" s="32" t="s">
        <v>40</v>
      </c>
      <c r="D47" s="35"/>
      <c r="E47" s="56">
        <f>E48</f>
        <v>117</v>
      </c>
      <c r="F47" s="57">
        <v>75</v>
      </c>
      <c r="G47" s="56">
        <v>75</v>
      </c>
    </row>
    <row r="48" spans="1:7" ht="31.5">
      <c r="A48" s="31" t="s">
        <v>41</v>
      </c>
      <c r="B48" s="32" t="s">
        <v>82</v>
      </c>
      <c r="C48" s="32" t="s">
        <v>42</v>
      </c>
      <c r="D48" s="35"/>
      <c r="E48" s="56">
        <f>E49</f>
        <v>117</v>
      </c>
      <c r="F48" s="57">
        <v>75</v>
      </c>
      <c r="G48" s="56">
        <v>75</v>
      </c>
    </row>
    <row r="49" spans="1:7" ht="15.75">
      <c r="A49" s="31" t="s">
        <v>102</v>
      </c>
      <c r="B49" s="32" t="s">
        <v>82</v>
      </c>
      <c r="C49" s="32" t="s">
        <v>42</v>
      </c>
      <c r="D49" s="35" t="s">
        <v>101</v>
      </c>
      <c r="E49" s="56">
        <v>117</v>
      </c>
      <c r="F49" s="57">
        <v>75</v>
      </c>
      <c r="G49" s="56">
        <v>75</v>
      </c>
    </row>
    <row r="50" spans="1:27" s="4" customFormat="1" ht="31.5">
      <c r="A50" s="39" t="s">
        <v>43</v>
      </c>
      <c r="B50" s="36" t="s">
        <v>83</v>
      </c>
      <c r="C50" s="36"/>
      <c r="D50" s="36" t="s">
        <v>36</v>
      </c>
      <c r="E50" s="48">
        <f>E51</f>
        <v>208</v>
      </c>
      <c r="F50" s="48">
        <f>F51</f>
        <v>218.816</v>
      </c>
      <c r="G50" s="48">
        <f>G51</f>
        <v>229.53798399999997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7" ht="63">
      <c r="A51" s="31" t="s">
        <v>120</v>
      </c>
      <c r="B51" s="32" t="s">
        <v>83</v>
      </c>
      <c r="C51" s="32" t="s">
        <v>44</v>
      </c>
      <c r="D51" s="35" t="s">
        <v>36</v>
      </c>
      <c r="E51" s="56">
        <f>E53+E57+E59+E61+E63+E65+E67</f>
        <v>208</v>
      </c>
      <c r="F51" s="56">
        <f>F53+F57+F59+F61+F63+F65+F67</f>
        <v>218.816</v>
      </c>
      <c r="G51" s="56">
        <f>G53+G57+G59+G61+G63+G65+G67</f>
        <v>229.53798399999997</v>
      </c>
    </row>
    <row r="52" spans="1:7" ht="55.5" customHeight="1">
      <c r="A52" s="31" t="s">
        <v>121</v>
      </c>
      <c r="B52" s="32" t="s">
        <v>83</v>
      </c>
      <c r="C52" s="32" t="s">
        <v>79</v>
      </c>
      <c r="D52" s="35"/>
      <c r="E52" s="56">
        <f>E53</f>
        <v>80</v>
      </c>
      <c r="F52" s="56">
        <f>F53</f>
        <v>84.16</v>
      </c>
      <c r="G52" s="56">
        <f>G53</f>
        <v>88.28383999999998</v>
      </c>
    </row>
    <row r="53" spans="1:10" ht="45.75" customHeight="1">
      <c r="A53" s="31" t="s">
        <v>100</v>
      </c>
      <c r="B53" s="32" t="s">
        <v>83</v>
      </c>
      <c r="C53" s="32" t="s">
        <v>79</v>
      </c>
      <c r="D53" s="35" t="s">
        <v>103</v>
      </c>
      <c r="E53" s="56">
        <v>80</v>
      </c>
      <c r="F53" s="56">
        <f>E53*1.052</f>
        <v>84.16</v>
      </c>
      <c r="G53" s="56">
        <f>F53*1.049</f>
        <v>88.28383999999998</v>
      </c>
      <c r="H53" s="70">
        <f>E53+E61+E63+E67</f>
        <v>123</v>
      </c>
      <c r="I53" s="70">
        <f>F53+F61+F63+F67</f>
        <v>129.39600000000002</v>
      </c>
      <c r="J53" s="70">
        <f>G53+G61+G63+G67</f>
        <v>135.736404</v>
      </c>
    </row>
    <row r="54" spans="1:7" ht="47.25">
      <c r="A54" s="31" t="s">
        <v>45</v>
      </c>
      <c r="B54" s="32" t="s">
        <v>83</v>
      </c>
      <c r="C54" s="32" t="s">
        <v>46</v>
      </c>
      <c r="D54" s="35"/>
      <c r="E54" s="56">
        <f>E55</f>
        <v>128</v>
      </c>
      <c r="F54" s="56">
        <f aca="true" t="shared" si="2" ref="F54:F66">E54*1.052</f>
        <v>134.656</v>
      </c>
      <c r="G54" s="56">
        <f aca="true" t="shared" si="3" ref="G54:G66">F54*1.049</f>
        <v>141.254144</v>
      </c>
    </row>
    <row r="55" spans="1:7" ht="31.5">
      <c r="A55" s="31" t="s">
        <v>118</v>
      </c>
      <c r="B55" s="32" t="s">
        <v>83</v>
      </c>
      <c r="C55" s="32" t="s">
        <v>47</v>
      </c>
      <c r="D55" s="35"/>
      <c r="E55" s="56">
        <f>E57+E59+E62+E65+E66+E61</f>
        <v>128</v>
      </c>
      <c r="F55" s="56">
        <f>F57+F59+F62+F65+F66+F61</f>
        <v>134.656</v>
      </c>
      <c r="G55" s="56">
        <f>G57+G59+G62+G65+G66+G61</f>
        <v>141.254144</v>
      </c>
    </row>
    <row r="56" spans="1:7" ht="31.5">
      <c r="A56" s="31" t="s">
        <v>93</v>
      </c>
      <c r="B56" s="32" t="s">
        <v>83</v>
      </c>
      <c r="C56" s="32" t="s">
        <v>110</v>
      </c>
      <c r="D56" s="35"/>
      <c r="E56" s="56">
        <f>E57</f>
        <v>30</v>
      </c>
      <c r="F56" s="56">
        <f t="shared" si="2"/>
        <v>31.560000000000002</v>
      </c>
      <c r="G56" s="56">
        <f t="shared" si="3"/>
        <v>33.10644</v>
      </c>
    </row>
    <row r="57" spans="1:7" ht="38.25" customHeight="1">
      <c r="A57" s="31" t="s">
        <v>100</v>
      </c>
      <c r="B57" s="32" t="s">
        <v>83</v>
      </c>
      <c r="C57" s="32" t="s">
        <v>110</v>
      </c>
      <c r="D57" s="35" t="s">
        <v>103</v>
      </c>
      <c r="E57" s="69">
        <v>30</v>
      </c>
      <c r="F57" s="69">
        <f t="shared" si="2"/>
        <v>31.560000000000002</v>
      </c>
      <c r="G57" s="69">
        <f t="shared" si="3"/>
        <v>33.10644</v>
      </c>
    </row>
    <row r="58" spans="1:7" ht="66.75" customHeight="1">
      <c r="A58" s="31" t="s">
        <v>123</v>
      </c>
      <c r="B58" s="32" t="s">
        <v>83</v>
      </c>
      <c r="C58" s="32" t="s">
        <v>111</v>
      </c>
      <c r="D58" s="35"/>
      <c r="E58" s="56">
        <f>E59</f>
        <v>30</v>
      </c>
      <c r="F58" s="56">
        <f t="shared" si="2"/>
        <v>31.560000000000002</v>
      </c>
      <c r="G58" s="56">
        <f t="shared" si="3"/>
        <v>33.10644</v>
      </c>
    </row>
    <row r="59" spans="1:7" ht="31.5">
      <c r="A59" s="31" t="s">
        <v>116</v>
      </c>
      <c r="B59" s="32" t="s">
        <v>83</v>
      </c>
      <c r="C59" s="32" t="s">
        <v>111</v>
      </c>
      <c r="D59" s="35" t="s">
        <v>115</v>
      </c>
      <c r="E59" s="56">
        <v>30</v>
      </c>
      <c r="F59" s="56">
        <f t="shared" si="2"/>
        <v>31.560000000000002</v>
      </c>
      <c r="G59" s="56">
        <f t="shared" si="3"/>
        <v>33.10644</v>
      </c>
    </row>
    <row r="60" spans="1:7" ht="31.5">
      <c r="A60" s="31" t="s">
        <v>140</v>
      </c>
      <c r="B60" s="32" t="s">
        <v>83</v>
      </c>
      <c r="C60" s="32" t="s">
        <v>146</v>
      </c>
      <c r="D60" s="35"/>
      <c r="E60" s="56">
        <f>E61</f>
        <v>8</v>
      </c>
      <c r="F60" s="56">
        <f t="shared" si="2"/>
        <v>8.416</v>
      </c>
      <c r="G60" s="56">
        <f t="shared" si="3"/>
        <v>8.828384</v>
      </c>
    </row>
    <row r="61" spans="1:7" ht="47.25">
      <c r="A61" s="49" t="s">
        <v>122</v>
      </c>
      <c r="B61" s="32" t="s">
        <v>83</v>
      </c>
      <c r="C61" s="32" t="s">
        <v>146</v>
      </c>
      <c r="D61" s="35" t="s">
        <v>117</v>
      </c>
      <c r="E61" s="56">
        <v>8</v>
      </c>
      <c r="F61" s="56">
        <f t="shared" si="2"/>
        <v>8.416</v>
      </c>
      <c r="G61" s="56">
        <f t="shared" si="3"/>
        <v>8.828384</v>
      </c>
    </row>
    <row r="62" spans="1:7" ht="39.75" customHeight="1">
      <c r="A62" s="49" t="s">
        <v>94</v>
      </c>
      <c r="B62" s="32" t="s">
        <v>83</v>
      </c>
      <c r="C62" s="32" t="s">
        <v>139</v>
      </c>
      <c r="D62" s="35"/>
      <c r="E62" s="56">
        <f>E63</f>
        <v>5</v>
      </c>
      <c r="F62" s="56">
        <f t="shared" si="2"/>
        <v>5.26</v>
      </c>
      <c r="G62" s="56">
        <f t="shared" si="3"/>
        <v>5.517739999999999</v>
      </c>
    </row>
    <row r="63" spans="1:7" ht="31.5">
      <c r="A63" s="31" t="s">
        <v>100</v>
      </c>
      <c r="B63" s="32" t="s">
        <v>83</v>
      </c>
      <c r="C63" s="32" t="s">
        <v>139</v>
      </c>
      <c r="D63" s="35" t="s">
        <v>103</v>
      </c>
      <c r="E63" s="56">
        <v>5</v>
      </c>
      <c r="F63" s="56">
        <f t="shared" si="2"/>
        <v>5.26</v>
      </c>
      <c r="G63" s="56">
        <f t="shared" si="3"/>
        <v>5.517739999999999</v>
      </c>
    </row>
    <row r="64" spans="1:7" ht="32.25" customHeight="1">
      <c r="A64" s="49" t="s">
        <v>94</v>
      </c>
      <c r="B64" s="32" t="s">
        <v>83</v>
      </c>
      <c r="C64" s="32" t="s">
        <v>141</v>
      </c>
      <c r="D64" s="35"/>
      <c r="E64" s="56">
        <f>E65</f>
        <v>25</v>
      </c>
      <c r="F64" s="56">
        <f t="shared" si="2"/>
        <v>26.3</v>
      </c>
      <c r="G64" s="56">
        <f t="shared" si="3"/>
        <v>27.5887</v>
      </c>
    </row>
    <row r="65" spans="1:10" ht="47.25">
      <c r="A65" s="49" t="s">
        <v>122</v>
      </c>
      <c r="B65" s="32" t="s">
        <v>83</v>
      </c>
      <c r="C65" s="32" t="s">
        <v>141</v>
      </c>
      <c r="D65" s="103" t="s">
        <v>117</v>
      </c>
      <c r="E65" s="104">
        <v>25</v>
      </c>
      <c r="F65" s="104">
        <f t="shared" si="2"/>
        <v>26.3</v>
      </c>
      <c r="G65" s="104">
        <f t="shared" si="3"/>
        <v>27.5887</v>
      </c>
      <c r="H65" s="105">
        <f>E65+E63+E61+E59</f>
        <v>68</v>
      </c>
      <c r="I65" s="70">
        <f>F65+F63+F61+F59</f>
        <v>71.536</v>
      </c>
      <c r="J65" s="70">
        <f>G65+G63+G61+G59</f>
        <v>75.041264</v>
      </c>
    </row>
    <row r="66" spans="1:7" ht="31.5">
      <c r="A66" s="31" t="s">
        <v>95</v>
      </c>
      <c r="B66" s="32" t="s">
        <v>83</v>
      </c>
      <c r="C66" s="32" t="s">
        <v>147</v>
      </c>
      <c r="D66" s="35"/>
      <c r="E66" s="56">
        <f>E67</f>
        <v>30</v>
      </c>
      <c r="F66" s="56">
        <f t="shared" si="2"/>
        <v>31.560000000000002</v>
      </c>
      <c r="G66" s="56">
        <f t="shared" si="3"/>
        <v>33.10644</v>
      </c>
    </row>
    <row r="67" spans="1:7" ht="31.5">
      <c r="A67" s="31" t="s">
        <v>100</v>
      </c>
      <c r="B67" s="32" t="s">
        <v>83</v>
      </c>
      <c r="C67" s="32" t="s">
        <v>147</v>
      </c>
      <c r="D67" s="35" t="s">
        <v>103</v>
      </c>
      <c r="E67" s="56">
        <v>30</v>
      </c>
      <c r="F67" s="56">
        <f>E67*1.052</f>
        <v>31.560000000000002</v>
      </c>
      <c r="G67" s="56">
        <f>F67*1.049</f>
        <v>33.10644</v>
      </c>
    </row>
    <row r="68" spans="1:27" s="4" customFormat="1" ht="20.25" customHeight="1">
      <c r="A68" s="39" t="s">
        <v>48</v>
      </c>
      <c r="B68" s="36" t="s">
        <v>49</v>
      </c>
      <c r="C68" s="36"/>
      <c r="D68" s="36"/>
      <c r="E68" s="48">
        <f>E69</f>
        <v>448.3</v>
      </c>
      <c r="F68" s="48">
        <f>F69</f>
        <v>0</v>
      </c>
      <c r="G68" s="48">
        <f>G69</f>
        <v>0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7" ht="63">
      <c r="A69" s="31" t="s">
        <v>92</v>
      </c>
      <c r="B69" s="32" t="s">
        <v>50</v>
      </c>
      <c r="C69" s="32" t="s">
        <v>119</v>
      </c>
      <c r="D69" s="35"/>
      <c r="E69" s="56">
        <f>E70+E72+E71</f>
        <v>448.3</v>
      </c>
      <c r="F69" s="56">
        <f>F70+F72</f>
        <v>0</v>
      </c>
      <c r="G69" s="56">
        <f>G70+G72</f>
        <v>0</v>
      </c>
    </row>
    <row r="70" spans="1:7" ht="31.5">
      <c r="A70" s="31" t="s">
        <v>98</v>
      </c>
      <c r="B70" s="32" t="s">
        <v>50</v>
      </c>
      <c r="C70" s="32" t="s">
        <v>119</v>
      </c>
      <c r="D70" s="35" t="s">
        <v>108</v>
      </c>
      <c r="E70" s="56">
        <v>403.5</v>
      </c>
      <c r="F70" s="56">
        <v>0</v>
      </c>
      <c r="G70" s="56">
        <v>0</v>
      </c>
    </row>
    <row r="71" spans="1:7" ht="47.25">
      <c r="A71" s="49" t="s">
        <v>122</v>
      </c>
      <c r="B71" s="32" t="s">
        <v>50</v>
      </c>
      <c r="C71" s="32" t="s">
        <v>119</v>
      </c>
      <c r="D71" s="35" t="s">
        <v>117</v>
      </c>
      <c r="E71" s="56">
        <v>7.2</v>
      </c>
      <c r="F71" s="56">
        <v>0</v>
      </c>
      <c r="G71" s="56">
        <v>0</v>
      </c>
    </row>
    <row r="72" spans="1:7" ht="31.5">
      <c r="A72" s="31" t="s">
        <v>100</v>
      </c>
      <c r="B72" s="32" t="s">
        <v>50</v>
      </c>
      <c r="C72" s="32" t="s">
        <v>119</v>
      </c>
      <c r="D72" s="35" t="s">
        <v>99</v>
      </c>
      <c r="E72" s="56">
        <v>37.6</v>
      </c>
      <c r="F72" s="56">
        <v>0</v>
      </c>
      <c r="G72" s="56">
        <v>0</v>
      </c>
    </row>
    <row r="73" spans="1:7" ht="15.75">
      <c r="A73" s="46" t="s">
        <v>113</v>
      </c>
      <c r="B73" s="47" t="s">
        <v>124</v>
      </c>
      <c r="C73" s="47"/>
      <c r="D73" s="47"/>
      <c r="E73" s="48">
        <f>E74</f>
        <v>1572</v>
      </c>
      <c r="F73" s="48">
        <f>F74</f>
        <v>0</v>
      </c>
      <c r="G73" s="48">
        <f>G74</f>
        <v>0</v>
      </c>
    </row>
    <row r="74" spans="1:7" ht="31.5">
      <c r="A74" s="49" t="s">
        <v>114</v>
      </c>
      <c r="B74" s="50" t="s">
        <v>112</v>
      </c>
      <c r="C74" s="50"/>
      <c r="D74" s="50"/>
      <c r="E74" s="56">
        <f>E76</f>
        <v>1572</v>
      </c>
      <c r="F74" s="56">
        <f>F76</f>
        <v>0</v>
      </c>
      <c r="G74" s="56">
        <f>G76</f>
        <v>0</v>
      </c>
    </row>
    <row r="75" spans="1:7" ht="47.25">
      <c r="A75" s="31" t="s">
        <v>142</v>
      </c>
      <c r="B75" s="50" t="s">
        <v>112</v>
      </c>
      <c r="C75" s="50" t="s">
        <v>148</v>
      </c>
      <c r="D75" s="50"/>
      <c r="E75" s="56">
        <f>E76</f>
        <v>1572</v>
      </c>
      <c r="F75" s="56">
        <f>F76</f>
        <v>0</v>
      </c>
      <c r="G75" s="56">
        <f>G76</f>
        <v>0</v>
      </c>
    </row>
    <row r="76" spans="1:7" ht="31.5">
      <c r="A76" s="31" t="s">
        <v>100</v>
      </c>
      <c r="B76" s="50" t="s">
        <v>112</v>
      </c>
      <c r="C76" s="50" t="s">
        <v>148</v>
      </c>
      <c r="D76" s="50" t="s">
        <v>103</v>
      </c>
      <c r="E76" s="56">
        <v>1572</v>
      </c>
      <c r="F76" s="56">
        <v>0</v>
      </c>
      <c r="G76" s="56">
        <v>0</v>
      </c>
    </row>
    <row r="77" spans="1:27" s="3" customFormat="1" ht="15.75">
      <c r="A77" s="39" t="s">
        <v>51</v>
      </c>
      <c r="B77" s="40" t="s">
        <v>52</v>
      </c>
      <c r="C77" s="41"/>
      <c r="D77" s="40"/>
      <c r="E77" s="58">
        <f>E78+E83+E91</f>
        <v>2339.3</v>
      </c>
      <c r="F77" s="58">
        <f>F78+F83+F91</f>
        <v>1769.6892000000003</v>
      </c>
      <c r="G77" s="58">
        <f>G78+G83+G91</f>
        <v>2014.3620707999999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s="5" customFormat="1" ht="24" customHeight="1">
      <c r="A78" s="37" t="s">
        <v>80</v>
      </c>
      <c r="B78" s="34" t="s">
        <v>56</v>
      </c>
      <c r="C78" s="9">
        <v>3900000</v>
      </c>
      <c r="D78" s="34"/>
      <c r="E78" s="68">
        <f>E80+E82</f>
        <v>247.29999999999998</v>
      </c>
      <c r="F78" s="68">
        <f>F80+F82</f>
        <v>155.2852</v>
      </c>
      <c r="G78" s="68">
        <f>G80+G82</f>
        <v>162.8941748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7" ht="69.75" customHeight="1">
      <c r="A79" s="31" t="s">
        <v>125</v>
      </c>
      <c r="B79" s="32" t="s">
        <v>56</v>
      </c>
      <c r="C79" s="32" t="s">
        <v>89</v>
      </c>
      <c r="D79" s="35"/>
      <c r="E79" s="56">
        <f>E80</f>
        <v>232.2</v>
      </c>
      <c r="F79" s="56">
        <f>F80</f>
        <v>139.4</v>
      </c>
      <c r="G79" s="56">
        <f>G80</f>
        <v>146.2306</v>
      </c>
    </row>
    <row r="80" spans="1:7" ht="37.5" customHeight="1">
      <c r="A80" s="31" t="s">
        <v>100</v>
      </c>
      <c r="B80" s="32" t="s">
        <v>56</v>
      </c>
      <c r="C80" s="32" t="s">
        <v>89</v>
      </c>
      <c r="D80" s="35" t="s">
        <v>156</v>
      </c>
      <c r="E80" s="56">
        <v>232.2</v>
      </c>
      <c r="F80" s="56">
        <v>139.4</v>
      </c>
      <c r="G80" s="56">
        <f>F80*1.049</f>
        <v>146.2306</v>
      </c>
    </row>
    <row r="81" spans="1:7" ht="37.5" customHeight="1">
      <c r="A81" s="31" t="s">
        <v>158</v>
      </c>
      <c r="B81" s="32" t="s">
        <v>56</v>
      </c>
      <c r="C81" s="32" t="s">
        <v>157</v>
      </c>
      <c r="D81" s="35"/>
      <c r="E81" s="56">
        <f>E82</f>
        <v>15.1</v>
      </c>
      <c r="F81" s="56">
        <f>E81*1.052</f>
        <v>15.885200000000001</v>
      </c>
      <c r="G81" s="56">
        <f>F81*1.049</f>
        <v>16.6635748</v>
      </c>
    </row>
    <row r="82" spans="1:7" ht="37.5" customHeight="1">
      <c r="A82" s="31" t="s">
        <v>100</v>
      </c>
      <c r="B82" s="32" t="s">
        <v>56</v>
      </c>
      <c r="C82" s="32" t="s">
        <v>157</v>
      </c>
      <c r="D82" s="35" t="s">
        <v>103</v>
      </c>
      <c r="E82" s="56">
        <v>15.1</v>
      </c>
      <c r="F82" s="56">
        <f>E82*1.052</f>
        <v>15.885200000000001</v>
      </c>
      <c r="G82" s="56">
        <f>F82*1.049</f>
        <v>16.6635748</v>
      </c>
    </row>
    <row r="83" spans="1:27" s="4" customFormat="1" ht="15.75">
      <c r="A83" s="39" t="s">
        <v>53</v>
      </c>
      <c r="B83" s="40" t="s">
        <v>54</v>
      </c>
      <c r="C83" s="40"/>
      <c r="D83" s="40"/>
      <c r="E83" s="48">
        <f>E85+E87</f>
        <v>820</v>
      </c>
      <c r="F83" s="48">
        <f>F85+F87</f>
        <v>413.1</v>
      </c>
      <c r="G83" s="48">
        <f>G85+G87</f>
        <v>591.3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s="6" customFormat="1" ht="31.5">
      <c r="A84" s="37" t="s">
        <v>81</v>
      </c>
      <c r="B84" s="35" t="s">
        <v>54</v>
      </c>
      <c r="C84" s="35" t="s">
        <v>90</v>
      </c>
      <c r="D84" s="34"/>
      <c r="E84" s="56">
        <f aca="true" t="shared" si="4" ref="E84:G85">E85</f>
        <v>228</v>
      </c>
      <c r="F84" s="56">
        <f t="shared" si="4"/>
        <v>413.1</v>
      </c>
      <c r="G84" s="56">
        <f t="shared" si="4"/>
        <v>591.3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7" ht="36.75" customHeight="1">
      <c r="A85" s="31" t="s">
        <v>55</v>
      </c>
      <c r="B85" s="32" t="s">
        <v>54</v>
      </c>
      <c r="C85" s="32" t="s">
        <v>91</v>
      </c>
      <c r="D85" s="35"/>
      <c r="E85" s="56">
        <f t="shared" si="4"/>
        <v>228</v>
      </c>
      <c r="F85" s="56">
        <f t="shared" si="4"/>
        <v>413.1</v>
      </c>
      <c r="G85" s="56">
        <f t="shared" si="4"/>
        <v>591.3</v>
      </c>
    </row>
    <row r="86" spans="1:7" ht="31.5">
      <c r="A86" s="31" t="s">
        <v>100</v>
      </c>
      <c r="B86" s="32" t="s">
        <v>54</v>
      </c>
      <c r="C86" s="32" t="s">
        <v>91</v>
      </c>
      <c r="D86" s="35" t="s">
        <v>103</v>
      </c>
      <c r="E86" s="56">
        <v>228</v>
      </c>
      <c r="F86" s="56">
        <v>413.1</v>
      </c>
      <c r="G86" s="56">
        <v>591.3</v>
      </c>
    </row>
    <row r="87" spans="1:7" ht="31.5">
      <c r="A87" s="60" t="s">
        <v>150</v>
      </c>
      <c r="B87" s="32" t="s">
        <v>54</v>
      </c>
      <c r="C87" s="61" t="s">
        <v>149</v>
      </c>
      <c r="D87" s="35"/>
      <c r="E87" s="56">
        <f>E88</f>
        <v>592</v>
      </c>
      <c r="F87" s="56">
        <f>F88</f>
        <v>0</v>
      </c>
      <c r="G87" s="56">
        <f>G88</f>
        <v>0</v>
      </c>
    </row>
    <row r="88" spans="1:7" ht="126">
      <c r="A88" s="60" t="s">
        <v>143</v>
      </c>
      <c r="B88" s="32" t="s">
        <v>54</v>
      </c>
      <c r="C88" s="61" t="s">
        <v>151</v>
      </c>
      <c r="D88" s="35"/>
      <c r="E88" s="56">
        <f>E89+E90</f>
        <v>592</v>
      </c>
      <c r="F88" s="56">
        <f>F89+F90</f>
        <v>0</v>
      </c>
      <c r="G88" s="56">
        <f>G89+G90</f>
        <v>0</v>
      </c>
    </row>
    <row r="89" spans="1:7" ht="36" customHeight="1">
      <c r="A89" s="31" t="s">
        <v>100</v>
      </c>
      <c r="B89" s="32" t="s">
        <v>54</v>
      </c>
      <c r="C89" s="61" t="s">
        <v>151</v>
      </c>
      <c r="D89" s="35" t="s">
        <v>103</v>
      </c>
      <c r="E89" s="56">
        <v>220</v>
      </c>
      <c r="F89" s="56">
        <v>0</v>
      </c>
      <c r="G89" s="56">
        <f>F89*1.049</f>
        <v>0</v>
      </c>
    </row>
    <row r="90" spans="1:7" ht="66" customHeight="1">
      <c r="A90" s="60" t="s">
        <v>126</v>
      </c>
      <c r="B90" s="32" t="s">
        <v>54</v>
      </c>
      <c r="C90" s="61" t="s">
        <v>151</v>
      </c>
      <c r="D90" s="62" t="s">
        <v>159</v>
      </c>
      <c r="E90" s="56">
        <v>372</v>
      </c>
      <c r="F90" s="56">
        <v>0</v>
      </c>
      <c r="G90" s="56">
        <f>F90*1.049</f>
        <v>0</v>
      </c>
    </row>
    <row r="91" spans="1:27" s="4" customFormat="1" ht="27.75" customHeight="1">
      <c r="A91" s="39" t="s">
        <v>57</v>
      </c>
      <c r="B91" s="40" t="s">
        <v>58</v>
      </c>
      <c r="C91" s="41"/>
      <c r="D91" s="40" t="s">
        <v>36</v>
      </c>
      <c r="E91" s="48">
        <f>E92</f>
        <v>1272</v>
      </c>
      <c r="F91" s="48">
        <f>F92</f>
        <v>1201.304</v>
      </c>
      <c r="G91" s="48">
        <f>G92</f>
        <v>1260.167896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7" ht="22.5" customHeight="1">
      <c r="A92" s="31" t="s">
        <v>57</v>
      </c>
      <c r="B92" s="30" t="s">
        <v>58</v>
      </c>
      <c r="C92" s="32" t="s">
        <v>59</v>
      </c>
      <c r="D92" s="34"/>
      <c r="E92" s="56">
        <f>E94+E96+E98</f>
        <v>1272</v>
      </c>
      <c r="F92" s="56">
        <f>F94+F96+F98</f>
        <v>1201.304</v>
      </c>
      <c r="G92" s="56">
        <f>G94+G96+G98</f>
        <v>1260.167896</v>
      </c>
    </row>
    <row r="93" spans="1:7" ht="27.75" customHeight="1">
      <c r="A93" s="31" t="s">
        <v>60</v>
      </c>
      <c r="B93" s="30" t="s">
        <v>58</v>
      </c>
      <c r="C93" s="32" t="s">
        <v>61</v>
      </c>
      <c r="D93" s="34"/>
      <c r="E93" s="56">
        <f>E94</f>
        <v>867</v>
      </c>
      <c r="F93" s="56">
        <f>F94</f>
        <v>912.0840000000001</v>
      </c>
      <c r="G93" s="56">
        <f>G94</f>
        <v>956.776116</v>
      </c>
    </row>
    <row r="94" spans="1:7" ht="36.75" customHeight="1">
      <c r="A94" s="31" t="s">
        <v>100</v>
      </c>
      <c r="B94" s="32" t="s">
        <v>58</v>
      </c>
      <c r="C94" s="32" t="s">
        <v>61</v>
      </c>
      <c r="D94" s="35" t="s">
        <v>103</v>
      </c>
      <c r="E94" s="56">
        <v>867</v>
      </c>
      <c r="F94" s="56">
        <f>E94*1.052</f>
        <v>912.0840000000001</v>
      </c>
      <c r="G94" s="56">
        <f>F94*1.049</f>
        <v>956.776116</v>
      </c>
    </row>
    <row r="95" spans="1:7" ht="31.5">
      <c r="A95" s="31" t="s">
        <v>62</v>
      </c>
      <c r="B95" s="32" t="s">
        <v>58</v>
      </c>
      <c r="C95" s="32" t="s">
        <v>63</v>
      </c>
      <c r="D95" s="35"/>
      <c r="E95" s="56">
        <f>E96</f>
        <v>35</v>
      </c>
      <c r="F95" s="56">
        <f>F96</f>
        <v>36.82</v>
      </c>
      <c r="G95" s="56">
        <f>G96</f>
        <v>38.624179999999996</v>
      </c>
    </row>
    <row r="96" spans="1:7" ht="38.25" customHeight="1">
      <c r="A96" s="31" t="s">
        <v>100</v>
      </c>
      <c r="B96" s="32" t="s">
        <v>58</v>
      </c>
      <c r="C96" s="32" t="s">
        <v>63</v>
      </c>
      <c r="D96" s="35" t="s">
        <v>103</v>
      </c>
      <c r="E96" s="56">
        <v>35</v>
      </c>
      <c r="F96" s="56">
        <f>E96*1.052</f>
        <v>36.82</v>
      </c>
      <c r="G96" s="56">
        <f>F96*1.049</f>
        <v>38.624179999999996</v>
      </c>
    </row>
    <row r="97" spans="1:7" ht="54" customHeight="1">
      <c r="A97" s="31" t="s">
        <v>64</v>
      </c>
      <c r="B97" s="32" t="s">
        <v>58</v>
      </c>
      <c r="C97" s="32" t="s">
        <v>65</v>
      </c>
      <c r="D97" s="35"/>
      <c r="E97" s="56">
        <f>E98</f>
        <v>370</v>
      </c>
      <c r="F97" s="56">
        <f>F98</f>
        <v>252.4</v>
      </c>
      <c r="G97" s="56">
        <f>G98</f>
        <v>264.7676</v>
      </c>
    </row>
    <row r="98" spans="1:7" ht="37.5" customHeight="1">
      <c r="A98" s="31" t="s">
        <v>100</v>
      </c>
      <c r="B98" s="32" t="s">
        <v>58</v>
      </c>
      <c r="C98" s="32" t="s">
        <v>65</v>
      </c>
      <c r="D98" s="35" t="s">
        <v>103</v>
      </c>
      <c r="E98" s="56">
        <v>370</v>
      </c>
      <c r="F98" s="56">
        <v>252.4</v>
      </c>
      <c r="G98" s="56">
        <f>F98*1.049</f>
        <v>264.7676</v>
      </c>
    </row>
    <row r="99" spans="1:27" s="3" customFormat="1" ht="15.75">
      <c r="A99" s="39" t="s">
        <v>66</v>
      </c>
      <c r="B99" s="40" t="s">
        <v>67</v>
      </c>
      <c r="C99" s="40"/>
      <c r="D99" s="40" t="s">
        <v>36</v>
      </c>
      <c r="E99" s="48">
        <f>E103</f>
        <v>23</v>
      </c>
      <c r="F99" s="48">
        <f>F103</f>
        <v>24.196</v>
      </c>
      <c r="G99" s="48">
        <f>G103</f>
        <v>25.381604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7" ht="37.5" customHeight="1">
      <c r="A100" s="31" t="s">
        <v>68</v>
      </c>
      <c r="B100" s="32" t="s">
        <v>69</v>
      </c>
      <c r="C100" s="32"/>
      <c r="D100" s="35" t="s">
        <v>36</v>
      </c>
      <c r="E100" s="56">
        <f>E103</f>
        <v>23</v>
      </c>
      <c r="F100" s="56">
        <f>F103</f>
        <v>24.196</v>
      </c>
      <c r="G100" s="56">
        <f>G103</f>
        <v>25.381604</v>
      </c>
    </row>
    <row r="101" spans="1:7" ht="36.75" customHeight="1">
      <c r="A101" s="31" t="s">
        <v>70</v>
      </c>
      <c r="B101" s="32" t="s">
        <v>69</v>
      </c>
      <c r="C101" s="32" t="s">
        <v>71</v>
      </c>
      <c r="D101" s="35"/>
      <c r="E101" s="56">
        <f aca="true" t="shared" si="5" ref="E101:G102">E102</f>
        <v>23</v>
      </c>
      <c r="F101" s="56">
        <f t="shared" si="5"/>
        <v>24.196</v>
      </c>
      <c r="G101" s="56">
        <f t="shared" si="5"/>
        <v>25.381604</v>
      </c>
    </row>
    <row r="102" spans="1:7" ht="37.5" customHeight="1">
      <c r="A102" s="31" t="s">
        <v>127</v>
      </c>
      <c r="B102" s="32" t="s">
        <v>69</v>
      </c>
      <c r="C102" s="32" t="s">
        <v>72</v>
      </c>
      <c r="D102" s="35"/>
      <c r="E102" s="56">
        <f t="shared" si="5"/>
        <v>23</v>
      </c>
      <c r="F102" s="56">
        <f t="shared" si="5"/>
        <v>24.196</v>
      </c>
      <c r="G102" s="56">
        <f t="shared" si="5"/>
        <v>25.381604</v>
      </c>
    </row>
    <row r="103" spans="1:7" ht="36.75" customHeight="1">
      <c r="A103" s="31" t="s">
        <v>100</v>
      </c>
      <c r="B103" s="32" t="s">
        <v>69</v>
      </c>
      <c r="C103" s="32" t="s">
        <v>72</v>
      </c>
      <c r="D103" s="35" t="s">
        <v>103</v>
      </c>
      <c r="E103" s="56">
        <v>23</v>
      </c>
      <c r="F103" s="56">
        <f>E103*1.052</f>
        <v>24.196</v>
      </c>
      <c r="G103" s="56">
        <f>F103*1.049</f>
        <v>25.381604</v>
      </c>
    </row>
    <row r="104" spans="1:7" ht="36.75" customHeight="1">
      <c r="A104" s="39" t="s">
        <v>84</v>
      </c>
      <c r="B104" s="40" t="s">
        <v>86</v>
      </c>
      <c r="C104" s="40"/>
      <c r="D104" s="40"/>
      <c r="E104" s="48">
        <f>E105</f>
        <v>1714</v>
      </c>
      <c r="F104" s="48">
        <f>F105</f>
        <v>1714</v>
      </c>
      <c r="G104" s="48">
        <f>G105</f>
        <v>1714</v>
      </c>
    </row>
    <row r="105" spans="1:7" ht="29.25" customHeight="1">
      <c r="A105" s="31" t="s">
        <v>14</v>
      </c>
      <c r="B105" s="32" t="s">
        <v>87</v>
      </c>
      <c r="C105" s="32"/>
      <c r="D105" s="35" t="s">
        <v>36</v>
      </c>
      <c r="E105" s="56">
        <v>1714</v>
      </c>
      <c r="F105" s="56">
        <v>1714</v>
      </c>
      <c r="G105" s="56">
        <f>F105</f>
        <v>1714</v>
      </c>
    </row>
    <row r="106" spans="1:7" ht="30" customHeight="1">
      <c r="A106" s="31" t="s">
        <v>14</v>
      </c>
      <c r="B106" s="32" t="s">
        <v>87</v>
      </c>
      <c r="C106" s="32" t="s">
        <v>77</v>
      </c>
      <c r="D106" s="35"/>
      <c r="E106" s="56">
        <v>1714</v>
      </c>
      <c r="F106" s="56">
        <v>1714</v>
      </c>
      <c r="G106" s="56">
        <v>1714</v>
      </c>
    </row>
    <row r="107" spans="1:7" ht="161.25" customHeight="1">
      <c r="A107" s="63" t="s">
        <v>128</v>
      </c>
      <c r="B107" s="32" t="s">
        <v>87</v>
      </c>
      <c r="C107" s="32" t="s">
        <v>78</v>
      </c>
      <c r="D107" s="35"/>
      <c r="E107" s="56">
        <v>1714</v>
      </c>
      <c r="F107" s="56">
        <v>1714</v>
      </c>
      <c r="G107" s="56">
        <v>1714</v>
      </c>
    </row>
    <row r="108" spans="1:7" ht="25.5" customHeight="1">
      <c r="A108" s="42" t="s">
        <v>85</v>
      </c>
      <c r="B108" s="32" t="s">
        <v>87</v>
      </c>
      <c r="C108" s="32" t="s">
        <v>78</v>
      </c>
      <c r="D108" s="19">
        <v>540</v>
      </c>
      <c r="E108" s="56">
        <v>1714</v>
      </c>
      <c r="F108" s="56">
        <v>1714</v>
      </c>
      <c r="G108" s="56">
        <v>1714</v>
      </c>
    </row>
    <row r="109" spans="1:27" s="4" customFormat="1" ht="15.75">
      <c r="A109" s="39" t="s">
        <v>104</v>
      </c>
      <c r="B109" s="36" t="s">
        <v>106</v>
      </c>
      <c r="C109" s="36"/>
      <c r="D109" s="36"/>
      <c r="E109" s="48">
        <f aca="true" t="shared" si="6" ref="E109:G110">E110</f>
        <v>5517</v>
      </c>
      <c r="F109" s="48">
        <f t="shared" si="6"/>
        <v>0</v>
      </c>
      <c r="G109" s="48">
        <f t="shared" si="6"/>
        <v>0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7" ht="15.75">
      <c r="A110" s="49" t="s">
        <v>105</v>
      </c>
      <c r="B110" s="32" t="s">
        <v>107</v>
      </c>
      <c r="C110" s="32"/>
      <c r="D110" s="35"/>
      <c r="E110" s="56">
        <f t="shared" si="6"/>
        <v>5517</v>
      </c>
      <c r="F110" s="56">
        <f t="shared" si="6"/>
        <v>0</v>
      </c>
      <c r="G110" s="56">
        <f t="shared" si="6"/>
        <v>0</v>
      </c>
    </row>
    <row r="111" spans="1:7" ht="34.5" customHeight="1">
      <c r="A111" s="31" t="s">
        <v>153</v>
      </c>
      <c r="B111" s="32" t="s">
        <v>107</v>
      </c>
      <c r="C111" s="35" t="s">
        <v>152</v>
      </c>
      <c r="D111" s="35"/>
      <c r="E111" s="56">
        <f>E113</f>
        <v>5517</v>
      </c>
      <c r="F111" s="56">
        <f>F113</f>
        <v>0</v>
      </c>
      <c r="G111" s="56">
        <f>G113</f>
        <v>0</v>
      </c>
    </row>
    <row r="112" spans="1:7" ht="112.5" customHeight="1">
      <c r="A112" s="31" t="s">
        <v>155</v>
      </c>
      <c r="B112" s="35" t="s">
        <v>107</v>
      </c>
      <c r="C112" s="35" t="s">
        <v>154</v>
      </c>
      <c r="D112" s="35"/>
      <c r="E112" s="56">
        <f>E113</f>
        <v>5517</v>
      </c>
      <c r="F112" s="56">
        <f>F113</f>
        <v>0</v>
      </c>
      <c r="G112" s="56">
        <f>G113</f>
        <v>0</v>
      </c>
    </row>
    <row r="113" spans="1:7" ht="35.25" customHeight="1">
      <c r="A113" s="64" t="s">
        <v>132</v>
      </c>
      <c r="B113" s="32" t="s">
        <v>107</v>
      </c>
      <c r="C113" s="32" t="s">
        <v>154</v>
      </c>
      <c r="D113" s="35" t="s">
        <v>131</v>
      </c>
      <c r="E113" s="56">
        <v>5517</v>
      </c>
      <c r="F113" s="56">
        <v>0</v>
      </c>
      <c r="G113" s="56">
        <v>0</v>
      </c>
    </row>
    <row r="114" spans="1:27" s="3" customFormat="1" ht="24.75" customHeight="1">
      <c r="A114" s="39" t="s">
        <v>73</v>
      </c>
      <c r="B114" s="36" t="s">
        <v>75</v>
      </c>
      <c r="C114" s="40"/>
      <c r="D114" s="40" t="s">
        <v>36</v>
      </c>
      <c r="E114" s="48">
        <f>E116+E117</f>
        <v>413</v>
      </c>
      <c r="F114" s="48">
        <f>F116+F117</f>
        <v>21.04</v>
      </c>
      <c r="G114" s="48">
        <f>G116+G117</f>
        <v>22.070959999999996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s="3" customFormat="1" ht="39" customHeight="1">
      <c r="A115" s="59" t="s">
        <v>144</v>
      </c>
      <c r="B115" s="50" t="s">
        <v>76</v>
      </c>
      <c r="C115" s="50" t="s">
        <v>74</v>
      </c>
      <c r="D115" s="50"/>
      <c r="E115" s="56">
        <f>E116</f>
        <v>20</v>
      </c>
      <c r="F115" s="56">
        <f>E115*1.052</f>
        <v>21.04</v>
      </c>
      <c r="G115" s="56">
        <f>F115*1.049</f>
        <v>22.070959999999996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s="3" customFormat="1" ht="38.25" customHeight="1">
      <c r="A116" s="31" t="s">
        <v>100</v>
      </c>
      <c r="B116" s="50" t="s">
        <v>76</v>
      </c>
      <c r="C116" s="50" t="s">
        <v>74</v>
      </c>
      <c r="D116" s="50" t="s">
        <v>103</v>
      </c>
      <c r="E116" s="56">
        <v>20</v>
      </c>
      <c r="F116" s="56">
        <f>E116*1.052</f>
        <v>21.04</v>
      </c>
      <c r="G116" s="56">
        <f>F116*1.049</f>
        <v>22.070959999999996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7" ht="22.5" customHeight="1">
      <c r="A117" s="49" t="s">
        <v>129</v>
      </c>
      <c r="B117" s="50" t="s">
        <v>76</v>
      </c>
      <c r="C117" s="50" t="s">
        <v>130</v>
      </c>
      <c r="D117" s="35" t="s">
        <v>36</v>
      </c>
      <c r="E117" s="56">
        <f aca="true" t="shared" si="7" ref="E117:G118">E118</f>
        <v>393</v>
      </c>
      <c r="F117" s="56">
        <f t="shared" si="7"/>
        <v>0</v>
      </c>
      <c r="G117" s="56">
        <f t="shared" si="7"/>
        <v>0</v>
      </c>
    </row>
    <row r="118" spans="1:7" ht="54.75" customHeight="1">
      <c r="A118" s="49" t="s">
        <v>134</v>
      </c>
      <c r="B118" s="50" t="s">
        <v>76</v>
      </c>
      <c r="C118" s="50" t="s">
        <v>133</v>
      </c>
      <c r="D118" s="35"/>
      <c r="E118" s="56">
        <f t="shared" si="7"/>
        <v>393</v>
      </c>
      <c r="F118" s="56">
        <f t="shared" si="7"/>
        <v>0</v>
      </c>
      <c r="G118" s="56">
        <f t="shared" si="7"/>
        <v>0</v>
      </c>
    </row>
    <row r="119" spans="1:7" ht="54.75" customHeight="1">
      <c r="A119" s="49" t="s">
        <v>136</v>
      </c>
      <c r="B119" s="50" t="s">
        <v>76</v>
      </c>
      <c r="C119" s="50" t="s">
        <v>135</v>
      </c>
      <c r="D119" s="35"/>
      <c r="E119" s="56">
        <f>E120+E121</f>
        <v>393</v>
      </c>
      <c r="F119" s="56">
        <f>F120+F121</f>
        <v>0</v>
      </c>
      <c r="G119" s="56">
        <f>G120+G121</f>
        <v>0</v>
      </c>
    </row>
    <row r="120" spans="1:7" ht="31.5">
      <c r="A120" s="31" t="s">
        <v>98</v>
      </c>
      <c r="B120" s="65" t="s">
        <v>76</v>
      </c>
      <c r="C120" s="32" t="s">
        <v>135</v>
      </c>
      <c r="D120" s="66" t="s">
        <v>108</v>
      </c>
      <c r="E120" s="56">
        <v>293</v>
      </c>
      <c r="F120" s="56">
        <v>0</v>
      </c>
      <c r="G120" s="56">
        <v>0</v>
      </c>
    </row>
    <row r="121" spans="1:7" ht="31.5">
      <c r="A121" s="31" t="s">
        <v>100</v>
      </c>
      <c r="B121" s="65" t="s">
        <v>76</v>
      </c>
      <c r="C121" s="32" t="s">
        <v>135</v>
      </c>
      <c r="D121" s="66" t="s">
        <v>103</v>
      </c>
      <c r="E121" s="56">
        <v>100</v>
      </c>
      <c r="F121" s="56">
        <v>0</v>
      </c>
      <c r="G121" s="56">
        <v>0</v>
      </c>
    </row>
    <row r="122" spans="1:7" s="51" customFormat="1" ht="42" customHeight="1">
      <c r="A122" s="19" t="s">
        <v>18</v>
      </c>
      <c r="B122" s="19"/>
      <c r="C122" s="19"/>
      <c r="D122" s="19"/>
      <c r="E122" s="56"/>
      <c r="F122" s="56"/>
      <c r="G122" s="56"/>
    </row>
    <row r="123" spans="1:7" s="51" customFormat="1" ht="39" customHeight="1">
      <c r="A123" s="22" t="s">
        <v>19</v>
      </c>
      <c r="B123" s="22"/>
      <c r="C123" s="22"/>
      <c r="D123" s="22"/>
      <c r="E123" s="43">
        <v>0</v>
      </c>
      <c r="F123" s="44"/>
      <c r="G123" s="44"/>
    </row>
    <row r="124" spans="1:7" s="51" customFormat="1" ht="15.75">
      <c r="A124" s="45"/>
      <c r="B124" s="45"/>
      <c r="C124" s="45"/>
      <c r="D124" s="45"/>
      <c r="E124" s="10"/>
      <c r="F124" s="10"/>
      <c r="G124" s="10"/>
    </row>
  </sheetData>
  <sheetProtection/>
  <mergeCells count="28">
    <mergeCell ref="B28:E28"/>
    <mergeCell ref="B29:E29"/>
    <mergeCell ref="B33:E33"/>
    <mergeCell ref="B20:E20"/>
    <mergeCell ref="B23:E23"/>
    <mergeCell ref="B24:E24"/>
    <mergeCell ref="B25:E25"/>
    <mergeCell ref="B26:E26"/>
    <mergeCell ref="B27:E27"/>
    <mergeCell ref="B14:E14"/>
    <mergeCell ref="B15:E15"/>
    <mergeCell ref="B16:E16"/>
    <mergeCell ref="B17:E17"/>
    <mergeCell ref="B18:E18"/>
    <mergeCell ref="B19:E19"/>
    <mergeCell ref="A8:G8"/>
    <mergeCell ref="A9:G9"/>
    <mergeCell ref="A10:G10"/>
    <mergeCell ref="A12:A13"/>
    <mergeCell ref="B12:E12"/>
    <mergeCell ref="F12:G12"/>
    <mergeCell ref="B13:E13"/>
    <mergeCell ref="E1:G1"/>
    <mergeCell ref="E2:G2"/>
    <mergeCell ref="E3:G3"/>
    <mergeCell ref="D4:G4"/>
    <mergeCell ref="A5:G6"/>
    <mergeCell ref="A7:G7"/>
  </mergeCells>
  <printOptions/>
  <pageMargins left="0.8267716535433072" right="0.1968503937007874" top="0.2362204724409449" bottom="0.31496062992125984" header="0.2362204724409449" footer="0.31496062992125984"/>
  <pageSetup horizontalDpi="600" verticalDpi="600" orientation="portrait" paperSize="9" scale="94" r:id="rId1"/>
  <headerFooter alignWithMargins="0">
    <oddHeader>&amp;C&amp;Я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ryv</dc:creator>
  <cp:keywords/>
  <dc:description/>
  <cp:lastModifiedBy>EKONOM</cp:lastModifiedBy>
  <cp:lastPrinted>2013-12-25T08:08:31Z</cp:lastPrinted>
  <dcterms:created xsi:type="dcterms:W3CDTF">2007-07-13T11:42:37Z</dcterms:created>
  <dcterms:modified xsi:type="dcterms:W3CDTF">2014-02-03T10:46:36Z</dcterms:modified>
  <cp:category/>
  <cp:version/>
  <cp:contentType/>
  <cp:contentStatus/>
</cp:coreProperties>
</file>